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201812 - MŠ Sladkovského ..." sheetId="2" r:id="rId2"/>
    <sheet name="Pokyny pro vyplnění" sheetId="3" r:id="rId3"/>
  </sheets>
  <definedNames>
    <definedName name="_xlnm.Print_Area" localSheetId="0">'Rekapitulace stavby'!$D$4:$AO$33,'Rekapitulace stavby'!$C$39:$AQ$53</definedName>
    <definedName name="_xlnm.Print_Titles" localSheetId="0">'Rekapitulace stavby'!$49:$49</definedName>
    <definedName name="_xlnm._FilterDatabase" localSheetId="1" hidden="1">'201812 - MŠ Sladkovského ...'!$C$93:$K$659</definedName>
    <definedName name="_xlnm.Print_Area" localSheetId="1">'201812 - MŠ Sladkovského ...'!$C$4:$J$34,'201812 - MŠ Sladkovského ...'!$C$40:$J$77,'201812 - MŠ Sladkovského ...'!$C$83:$K$659</definedName>
    <definedName name="_xlnm.Print_Titles" localSheetId="1">'201812 - MŠ Sladkovského ...'!$93:$93</definedName>
    <definedName name="_xlnm.Print_Area" localSheetId="2">'Pokyny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2"/>
  <c r="AX52"/>
  <c i="2" r="BI657"/>
  <c r="BH657"/>
  <c r="BG657"/>
  <c r="BF657"/>
  <c r="T657"/>
  <c r="T656"/>
  <c r="R657"/>
  <c r="R656"/>
  <c r="P657"/>
  <c r="P656"/>
  <c r="BK657"/>
  <c r="BK656"/>
  <c r="J656"/>
  <c r="J657"/>
  <c r="BE657"/>
  <c r="J76"/>
  <c r="BI647"/>
  <c r="BH647"/>
  <c r="BG647"/>
  <c r="BF647"/>
  <c r="T647"/>
  <c r="R647"/>
  <c r="P647"/>
  <c r="BK647"/>
  <c r="J647"/>
  <c r="BE647"/>
  <c r="BI645"/>
  <c r="BH645"/>
  <c r="BG645"/>
  <c r="BF645"/>
  <c r="T645"/>
  <c r="T644"/>
  <c r="R645"/>
  <c r="R644"/>
  <c r="P645"/>
  <c r="P644"/>
  <c r="BK645"/>
  <c r="BK644"/>
  <c r="J644"/>
  <c r="J645"/>
  <c r="BE645"/>
  <c r="J75"/>
  <c r="BI638"/>
  <c r="BH638"/>
  <c r="BG638"/>
  <c r="BF638"/>
  <c r="T638"/>
  <c r="T637"/>
  <c r="R638"/>
  <c r="R637"/>
  <c r="P638"/>
  <c r="P637"/>
  <c r="BK638"/>
  <c r="BK637"/>
  <c r="J637"/>
  <c r="J638"/>
  <c r="BE638"/>
  <c r="J74"/>
  <c r="BI636"/>
  <c r="BH636"/>
  <c r="BG636"/>
  <c r="BF636"/>
  <c r="T636"/>
  <c r="R636"/>
  <c r="P636"/>
  <c r="BK636"/>
  <c r="J636"/>
  <c r="BE636"/>
  <c r="BI633"/>
  <c r="BH633"/>
  <c r="BG633"/>
  <c r="BF633"/>
  <c r="T633"/>
  <c r="R633"/>
  <c r="P633"/>
  <c r="BK633"/>
  <c r="J633"/>
  <c r="BE633"/>
  <c r="BI631"/>
  <c r="BH631"/>
  <c r="BG631"/>
  <c r="BF631"/>
  <c r="T631"/>
  <c r="T630"/>
  <c r="T629"/>
  <c r="R631"/>
  <c r="R630"/>
  <c r="R629"/>
  <c r="P631"/>
  <c r="P630"/>
  <c r="P629"/>
  <c r="BK631"/>
  <c r="BK630"/>
  <c r="J630"/>
  <c r="BK629"/>
  <c r="J629"/>
  <c r="J631"/>
  <c r="BE631"/>
  <c r="J73"/>
  <c r="J72"/>
  <c r="BI627"/>
  <c r="BH627"/>
  <c r="BG627"/>
  <c r="BF627"/>
  <c r="T627"/>
  <c r="R627"/>
  <c r="P627"/>
  <c r="BK627"/>
  <c r="J627"/>
  <c r="BE627"/>
  <c r="BI625"/>
  <c r="BH625"/>
  <c r="BG625"/>
  <c r="BF625"/>
  <c r="T625"/>
  <c r="R625"/>
  <c r="P625"/>
  <c r="BK625"/>
  <c r="J625"/>
  <c r="BE625"/>
  <c r="BI606"/>
  <c r="BH606"/>
  <c r="BG606"/>
  <c r="BF606"/>
  <c r="T606"/>
  <c r="T605"/>
  <c r="R606"/>
  <c r="R605"/>
  <c r="P606"/>
  <c r="P605"/>
  <c r="BK606"/>
  <c r="BK605"/>
  <c r="J605"/>
  <c r="J606"/>
  <c r="BE606"/>
  <c r="J71"/>
  <c r="BI604"/>
  <c r="BH604"/>
  <c r="BG604"/>
  <c r="BF604"/>
  <c r="T604"/>
  <c r="R604"/>
  <c r="P604"/>
  <c r="BK604"/>
  <c r="J604"/>
  <c r="BE604"/>
  <c r="BI599"/>
  <c r="BH599"/>
  <c r="BG599"/>
  <c r="BF599"/>
  <c r="T599"/>
  <c r="R599"/>
  <c r="P599"/>
  <c r="BK599"/>
  <c r="J599"/>
  <c r="BE599"/>
  <c r="BI596"/>
  <c r="BH596"/>
  <c r="BG596"/>
  <c r="BF596"/>
  <c r="T596"/>
  <c r="R596"/>
  <c r="P596"/>
  <c r="BK596"/>
  <c r="J596"/>
  <c r="BE596"/>
  <c r="BI595"/>
  <c r="BH595"/>
  <c r="BG595"/>
  <c r="BF595"/>
  <c r="T595"/>
  <c r="R595"/>
  <c r="P595"/>
  <c r="BK595"/>
  <c r="J595"/>
  <c r="BE595"/>
  <c r="BI593"/>
  <c r="BH593"/>
  <c r="BG593"/>
  <c r="BF593"/>
  <c r="T593"/>
  <c r="R593"/>
  <c r="P593"/>
  <c r="BK593"/>
  <c r="J593"/>
  <c r="BE593"/>
  <c r="BI591"/>
  <c r="BH591"/>
  <c r="BG591"/>
  <c r="BF591"/>
  <c r="T591"/>
  <c r="R591"/>
  <c r="P591"/>
  <c r="BK591"/>
  <c r="J591"/>
  <c r="BE591"/>
  <c r="BI590"/>
  <c r="BH590"/>
  <c r="BG590"/>
  <c r="BF590"/>
  <c r="T590"/>
  <c r="R590"/>
  <c r="P590"/>
  <c r="BK590"/>
  <c r="J590"/>
  <c r="BE590"/>
  <c r="BI589"/>
  <c r="BH589"/>
  <c r="BG589"/>
  <c r="BF589"/>
  <c r="T589"/>
  <c r="R589"/>
  <c r="P589"/>
  <c r="BK589"/>
  <c r="J589"/>
  <c r="BE589"/>
  <c r="BI587"/>
  <c r="BH587"/>
  <c r="BG587"/>
  <c r="BF587"/>
  <c r="T587"/>
  <c r="R587"/>
  <c r="P587"/>
  <c r="BK587"/>
  <c r="J587"/>
  <c r="BE587"/>
  <c r="BI584"/>
  <c r="BH584"/>
  <c r="BG584"/>
  <c r="BF584"/>
  <c r="T584"/>
  <c r="R584"/>
  <c r="P584"/>
  <c r="BK584"/>
  <c r="J584"/>
  <c r="BE584"/>
  <c r="BI581"/>
  <c r="BH581"/>
  <c r="BG581"/>
  <c r="BF581"/>
  <c r="T581"/>
  <c r="R581"/>
  <c r="P581"/>
  <c r="BK581"/>
  <c r="J581"/>
  <c r="BE581"/>
  <c r="BI578"/>
  <c r="BH578"/>
  <c r="BG578"/>
  <c r="BF578"/>
  <c r="T578"/>
  <c r="R578"/>
  <c r="P578"/>
  <c r="BK578"/>
  <c r="J578"/>
  <c r="BE578"/>
  <c r="BI577"/>
  <c r="BH577"/>
  <c r="BG577"/>
  <c r="BF577"/>
  <c r="T577"/>
  <c r="R577"/>
  <c r="P577"/>
  <c r="BK577"/>
  <c r="J577"/>
  <c r="BE577"/>
  <c r="BI572"/>
  <c r="BH572"/>
  <c r="BG572"/>
  <c r="BF572"/>
  <c r="T572"/>
  <c r="T571"/>
  <c r="R572"/>
  <c r="R571"/>
  <c r="P572"/>
  <c r="P571"/>
  <c r="BK572"/>
  <c r="BK571"/>
  <c r="J571"/>
  <c r="J572"/>
  <c r="BE572"/>
  <c r="J70"/>
  <c r="BI570"/>
  <c r="BH570"/>
  <c r="BG570"/>
  <c r="BF570"/>
  <c r="T570"/>
  <c r="R570"/>
  <c r="P570"/>
  <c r="BK570"/>
  <c r="J570"/>
  <c r="BE570"/>
  <c r="BI567"/>
  <c r="BH567"/>
  <c r="BG567"/>
  <c r="BF567"/>
  <c r="T567"/>
  <c r="R567"/>
  <c r="P567"/>
  <c r="BK567"/>
  <c r="J567"/>
  <c r="BE567"/>
  <c r="BI565"/>
  <c r="BH565"/>
  <c r="BG565"/>
  <c r="BF565"/>
  <c r="T565"/>
  <c r="R565"/>
  <c r="P565"/>
  <c r="BK565"/>
  <c r="J565"/>
  <c r="BE565"/>
  <c r="BI559"/>
  <c r="BH559"/>
  <c r="BG559"/>
  <c r="BF559"/>
  <c r="T559"/>
  <c r="R559"/>
  <c r="P559"/>
  <c r="BK559"/>
  <c r="J559"/>
  <c r="BE559"/>
  <c r="BI557"/>
  <c r="BH557"/>
  <c r="BG557"/>
  <c r="BF557"/>
  <c r="T557"/>
  <c r="R557"/>
  <c r="P557"/>
  <c r="BK557"/>
  <c r="J557"/>
  <c r="BE557"/>
  <c r="BI552"/>
  <c r="BH552"/>
  <c r="BG552"/>
  <c r="BF552"/>
  <c r="T552"/>
  <c r="R552"/>
  <c r="P552"/>
  <c r="BK552"/>
  <c r="J552"/>
  <c r="BE552"/>
  <c r="BI549"/>
  <c r="BH549"/>
  <c r="BG549"/>
  <c r="BF549"/>
  <c r="T549"/>
  <c r="R549"/>
  <c r="P549"/>
  <c r="BK549"/>
  <c r="J549"/>
  <c r="BE549"/>
  <c r="BI546"/>
  <c r="BH546"/>
  <c r="BG546"/>
  <c r="BF546"/>
  <c r="T546"/>
  <c r="R546"/>
  <c r="P546"/>
  <c r="BK546"/>
  <c r="J546"/>
  <c r="BE546"/>
  <c r="BI543"/>
  <c r="BH543"/>
  <c r="BG543"/>
  <c r="BF543"/>
  <c r="T543"/>
  <c r="R543"/>
  <c r="P543"/>
  <c r="BK543"/>
  <c r="J543"/>
  <c r="BE543"/>
  <c r="BI540"/>
  <c r="BH540"/>
  <c r="BG540"/>
  <c r="BF540"/>
  <c r="T540"/>
  <c r="R540"/>
  <c r="P540"/>
  <c r="BK540"/>
  <c r="J540"/>
  <c r="BE540"/>
  <c r="BI537"/>
  <c r="BH537"/>
  <c r="BG537"/>
  <c r="BF537"/>
  <c r="T537"/>
  <c r="R537"/>
  <c r="P537"/>
  <c r="BK537"/>
  <c r="J537"/>
  <c r="BE537"/>
  <c r="BI531"/>
  <c r="BH531"/>
  <c r="BG531"/>
  <c r="BF531"/>
  <c r="T531"/>
  <c r="R531"/>
  <c r="P531"/>
  <c r="BK531"/>
  <c r="J531"/>
  <c r="BE531"/>
  <c r="BI525"/>
  <c r="BH525"/>
  <c r="BG525"/>
  <c r="BF525"/>
  <c r="T525"/>
  <c r="R525"/>
  <c r="P525"/>
  <c r="BK525"/>
  <c r="J525"/>
  <c r="BE525"/>
  <c r="BI517"/>
  <c r="BH517"/>
  <c r="BG517"/>
  <c r="BF517"/>
  <c r="T517"/>
  <c r="R517"/>
  <c r="P517"/>
  <c r="BK517"/>
  <c r="J517"/>
  <c r="BE517"/>
  <c r="BI514"/>
  <c r="BH514"/>
  <c r="BG514"/>
  <c r="BF514"/>
  <c r="T514"/>
  <c r="R514"/>
  <c r="P514"/>
  <c r="BK514"/>
  <c r="J514"/>
  <c r="BE514"/>
  <c r="BI511"/>
  <c r="BH511"/>
  <c r="BG511"/>
  <c r="BF511"/>
  <c r="T511"/>
  <c r="R511"/>
  <c r="P511"/>
  <c r="BK511"/>
  <c r="J511"/>
  <c r="BE511"/>
  <c r="BI507"/>
  <c r="BH507"/>
  <c r="BG507"/>
  <c r="BF507"/>
  <c r="T507"/>
  <c r="R507"/>
  <c r="P507"/>
  <c r="BK507"/>
  <c r="J507"/>
  <c r="BE507"/>
  <c r="BI504"/>
  <c r="BH504"/>
  <c r="BG504"/>
  <c r="BF504"/>
  <c r="T504"/>
  <c r="R504"/>
  <c r="P504"/>
  <c r="BK504"/>
  <c r="J504"/>
  <c r="BE504"/>
  <c r="BI501"/>
  <c r="BH501"/>
  <c r="BG501"/>
  <c r="BF501"/>
  <c r="T501"/>
  <c r="R501"/>
  <c r="P501"/>
  <c r="BK501"/>
  <c r="J501"/>
  <c r="BE501"/>
  <c r="BI496"/>
  <c r="BH496"/>
  <c r="BG496"/>
  <c r="BF496"/>
  <c r="T496"/>
  <c r="R496"/>
  <c r="P496"/>
  <c r="BK496"/>
  <c r="J496"/>
  <c r="BE496"/>
  <c r="BI494"/>
  <c r="BH494"/>
  <c r="BG494"/>
  <c r="BF494"/>
  <c r="T494"/>
  <c r="R494"/>
  <c r="P494"/>
  <c r="BK494"/>
  <c r="J494"/>
  <c r="BE494"/>
  <c r="BI489"/>
  <c r="BH489"/>
  <c r="BG489"/>
  <c r="BF489"/>
  <c r="T489"/>
  <c r="R489"/>
  <c r="P489"/>
  <c r="BK489"/>
  <c r="J489"/>
  <c r="BE489"/>
  <c r="BI486"/>
  <c r="BH486"/>
  <c r="BG486"/>
  <c r="BF486"/>
  <c r="T486"/>
  <c r="R486"/>
  <c r="P486"/>
  <c r="BK486"/>
  <c r="J486"/>
  <c r="BE486"/>
  <c r="BI483"/>
  <c r="BH483"/>
  <c r="BG483"/>
  <c r="BF483"/>
  <c r="T483"/>
  <c r="R483"/>
  <c r="P483"/>
  <c r="BK483"/>
  <c r="J483"/>
  <c r="BE483"/>
  <c r="BI480"/>
  <c r="BH480"/>
  <c r="BG480"/>
  <c r="BF480"/>
  <c r="T480"/>
  <c r="R480"/>
  <c r="P480"/>
  <c r="BK480"/>
  <c r="J480"/>
  <c r="BE480"/>
  <c r="BI475"/>
  <c r="BH475"/>
  <c r="BG475"/>
  <c r="BF475"/>
  <c r="T475"/>
  <c r="R475"/>
  <c r="P475"/>
  <c r="BK475"/>
  <c r="J475"/>
  <c r="BE475"/>
  <c r="BI464"/>
  <c r="BH464"/>
  <c r="BG464"/>
  <c r="BF464"/>
  <c r="T464"/>
  <c r="T463"/>
  <c r="R464"/>
  <c r="R463"/>
  <c r="P464"/>
  <c r="P463"/>
  <c r="BK464"/>
  <c r="BK463"/>
  <c r="J463"/>
  <c r="J464"/>
  <c r="BE464"/>
  <c r="J69"/>
  <c r="BI462"/>
  <c r="BH462"/>
  <c r="BG462"/>
  <c r="BF462"/>
  <c r="T462"/>
  <c r="R462"/>
  <c r="P462"/>
  <c r="BK462"/>
  <c r="J462"/>
  <c r="BE462"/>
  <c r="BI459"/>
  <c r="BH459"/>
  <c r="BG459"/>
  <c r="BF459"/>
  <c r="T459"/>
  <c r="R459"/>
  <c r="P459"/>
  <c r="BK459"/>
  <c r="J459"/>
  <c r="BE459"/>
  <c r="BI458"/>
  <c r="BH458"/>
  <c r="BG458"/>
  <c r="BF458"/>
  <c r="T458"/>
  <c r="R458"/>
  <c r="P458"/>
  <c r="BK458"/>
  <c r="J458"/>
  <c r="BE458"/>
  <c r="BI452"/>
  <c r="BH452"/>
  <c r="BG452"/>
  <c r="BF452"/>
  <c r="T452"/>
  <c r="R452"/>
  <c r="P452"/>
  <c r="BK452"/>
  <c r="J452"/>
  <c r="BE452"/>
  <c r="BI442"/>
  <c r="BH442"/>
  <c r="BG442"/>
  <c r="BF442"/>
  <c r="T442"/>
  <c r="R442"/>
  <c r="P442"/>
  <c r="BK442"/>
  <c r="J442"/>
  <c r="BE442"/>
  <c r="BI441"/>
  <c r="BH441"/>
  <c r="BG441"/>
  <c r="BF441"/>
  <c r="T441"/>
  <c r="R441"/>
  <c r="P441"/>
  <c r="BK441"/>
  <c r="J441"/>
  <c r="BE441"/>
  <c r="BI439"/>
  <c r="BH439"/>
  <c r="BG439"/>
  <c r="BF439"/>
  <c r="T439"/>
  <c r="R439"/>
  <c r="P439"/>
  <c r="BK439"/>
  <c r="J439"/>
  <c r="BE439"/>
  <c r="BI437"/>
  <c r="BH437"/>
  <c r="BG437"/>
  <c r="BF437"/>
  <c r="T437"/>
  <c r="R437"/>
  <c r="P437"/>
  <c r="BK437"/>
  <c r="J437"/>
  <c r="BE437"/>
  <c r="BI436"/>
  <c r="BH436"/>
  <c r="BG436"/>
  <c r="BF436"/>
  <c r="T436"/>
  <c r="R436"/>
  <c r="P436"/>
  <c r="BK436"/>
  <c r="J436"/>
  <c r="BE436"/>
  <c r="BI433"/>
  <c r="BH433"/>
  <c r="BG433"/>
  <c r="BF433"/>
  <c r="T433"/>
  <c r="R433"/>
  <c r="P433"/>
  <c r="BK433"/>
  <c r="J433"/>
  <c r="BE433"/>
  <c r="BI432"/>
  <c r="BH432"/>
  <c r="BG432"/>
  <c r="BF432"/>
  <c r="T432"/>
  <c r="R432"/>
  <c r="P432"/>
  <c r="BK432"/>
  <c r="J432"/>
  <c r="BE432"/>
  <c r="BI427"/>
  <c r="BH427"/>
  <c r="BG427"/>
  <c r="BF427"/>
  <c r="T427"/>
  <c r="R427"/>
  <c r="P427"/>
  <c r="BK427"/>
  <c r="J427"/>
  <c r="BE427"/>
  <c r="BI424"/>
  <c r="BH424"/>
  <c r="BG424"/>
  <c r="BF424"/>
  <c r="T424"/>
  <c r="R424"/>
  <c r="P424"/>
  <c r="BK424"/>
  <c r="J424"/>
  <c r="BE424"/>
  <c r="BI423"/>
  <c r="BH423"/>
  <c r="BG423"/>
  <c r="BF423"/>
  <c r="T423"/>
  <c r="R423"/>
  <c r="P423"/>
  <c r="BK423"/>
  <c r="J423"/>
  <c r="BE423"/>
  <c r="BI420"/>
  <c r="BH420"/>
  <c r="BG420"/>
  <c r="BF420"/>
  <c r="T420"/>
  <c r="R420"/>
  <c r="P420"/>
  <c r="BK420"/>
  <c r="J420"/>
  <c r="BE420"/>
  <c r="BI414"/>
  <c r="BH414"/>
  <c r="BG414"/>
  <c r="BF414"/>
  <c r="T414"/>
  <c r="R414"/>
  <c r="P414"/>
  <c r="BK414"/>
  <c r="J414"/>
  <c r="BE414"/>
  <c r="BI407"/>
  <c r="BH407"/>
  <c r="BG407"/>
  <c r="BF407"/>
  <c r="T407"/>
  <c r="R407"/>
  <c r="P407"/>
  <c r="BK407"/>
  <c r="J407"/>
  <c r="BE407"/>
  <c r="BI404"/>
  <c r="BH404"/>
  <c r="BG404"/>
  <c r="BF404"/>
  <c r="T404"/>
  <c r="R404"/>
  <c r="P404"/>
  <c r="BK404"/>
  <c r="J404"/>
  <c r="BE404"/>
  <c r="BI401"/>
  <c r="BH401"/>
  <c r="BG401"/>
  <c r="BF401"/>
  <c r="T401"/>
  <c r="R401"/>
  <c r="P401"/>
  <c r="BK401"/>
  <c r="J401"/>
  <c r="BE401"/>
  <c r="BI398"/>
  <c r="BH398"/>
  <c r="BG398"/>
  <c r="BF398"/>
  <c r="T398"/>
  <c r="R398"/>
  <c r="P398"/>
  <c r="BK398"/>
  <c r="J398"/>
  <c r="BE398"/>
  <c r="BI397"/>
  <c r="BH397"/>
  <c r="BG397"/>
  <c r="BF397"/>
  <c r="T397"/>
  <c r="R397"/>
  <c r="P397"/>
  <c r="BK397"/>
  <c r="J397"/>
  <c r="BE397"/>
  <c r="BI394"/>
  <c r="BH394"/>
  <c r="BG394"/>
  <c r="BF394"/>
  <c r="T394"/>
  <c r="R394"/>
  <c r="P394"/>
  <c r="BK394"/>
  <c r="J394"/>
  <c r="BE394"/>
  <c r="BI387"/>
  <c r="BH387"/>
  <c r="BG387"/>
  <c r="BF387"/>
  <c r="T387"/>
  <c r="R387"/>
  <c r="P387"/>
  <c r="BK387"/>
  <c r="J387"/>
  <c r="BE387"/>
  <c r="BI379"/>
  <c r="BH379"/>
  <c r="BG379"/>
  <c r="BF379"/>
  <c r="T379"/>
  <c r="R379"/>
  <c r="P379"/>
  <c r="BK379"/>
  <c r="J379"/>
  <c r="BE379"/>
  <c r="BI377"/>
  <c r="BH377"/>
  <c r="BG377"/>
  <c r="BF377"/>
  <c r="T377"/>
  <c r="R377"/>
  <c r="P377"/>
  <c r="BK377"/>
  <c r="J377"/>
  <c r="BE377"/>
  <c r="BI375"/>
  <c r="BH375"/>
  <c r="BG375"/>
  <c r="BF375"/>
  <c r="T375"/>
  <c r="R375"/>
  <c r="P375"/>
  <c r="BK375"/>
  <c r="J375"/>
  <c r="BE375"/>
  <c r="BI372"/>
  <c r="BH372"/>
  <c r="BG372"/>
  <c r="BF372"/>
  <c r="T372"/>
  <c r="R372"/>
  <c r="P372"/>
  <c r="BK372"/>
  <c r="J372"/>
  <c r="BE372"/>
  <c r="BI366"/>
  <c r="BH366"/>
  <c r="BG366"/>
  <c r="BF366"/>
  <c r="T366"/>
  <c r="R366"/>
  <c r="P366"/>
  <c r="BK366"/>
  <c r="J366"/>
  <c r="BE366"/>
  <c r="BI362"/>
  <c r="BH362"/>
  <c r="BG362"/>
  <c r="BF362"/>
  <c r="T362"/>
  <c r="R362"/>
  <c r="P362"/>
  <c r="BK362"/>
  <c r="J362"/>
  <c r="BE362"/>
  <c r="BI358"/>
  <c r="BH358"/>
  <c r="BG358"/>
  <c r="BF358"/>
  <c r="T358"/>
  <c r="R358"/>
  <c r="P358"/>
  <c r="BK358"/>
  <c r="J358"/>
  <c r="BE358"/>
  <c r="BI351"/>
  <c r="BH351"/>
  <c r="BG351"/>
  <c r="BF351"/>
  <c r="T351"/>
  <c r="R351"/>
  <c r="P351"/>
  <c r="BK351"/>
  <c r="J351"/>
  <c r="BE351"/>
  <c r="BI347"/>
  <c r="BH347"/>
  <c r="BG347"/>
  <c r="BF347"/>
  <c r="T347"/>
  <c r="R347"/>
  <c r="P347"/>
  <c r="BK347"/>
  <c r="J347"/>
  <c r="BE347"/>
  <c r="BI338"/>
  <c r="BH338"/>
  <c r="BG338"/>
  <c r="BF338"/>
  <c r="T338"/>
  <c r="R338"/>
  <c r="P338"/>
  <c r="BK338"/>
  <c r="J338"/>
  <c r="BE338"/>
  <c r="BI336"/>
  <c r="BH336"/>
  <c r="BG336"/>
  <c r="BF336"/>
  <c r="T336"/>
  <c r="R336"/>
  <c r="P336"/>
  <c r="BK336"/>
  <c r="J336"/>
  <c r="BE336"/>
  <c r="BI334"/>
  <c r="BH334"/>
  <c r="BG334"/>
  <c r="BF334"/>
  <c r="T334"/>
  <c r="R334"/>
  <c r="P334"/>
  <c r="BK334"/>
  <c r="J334"/>
  <c r="BE334"/>
  <c r="BI332"/>
  <c r="BH332"/>
  <c r="BG332"/>
  <c r="BF332"/>
  <c r="T332"/>
  <c r="R332"/>
  <c r="P332"/>
  <c r="BK332"/>
  <c r="J332"/>
  <c r="BE332"/>
  <c r="BI330"/>
  <c r="BH330"/>
  <c r="BG330"/>
  <c r="BF330"/>
  <c r="T330"/>
  <c r="R330"/>
  <c r="P330"/>
  <c r="BK330"/>
  <c r="J330"/>
  <c r="BE330"/>
  <c r="BI325"/>
  <c r="BH325"/>
  <c r="BG325"/>
  <c r="BF325"/>
  <c r="T325"/>
  <c r="R325"/>
  <c r="P325"/>
  <c r="BK325"/>
  <c r="J325"/>
  <c r="BE325"/>
  <c r="BI323"/>
  <c r="BH323"/>
  <c r="BG323"/>
  <c r="BF323"/>
  <c r="T323"/>
  <c r="R323"/>
  <c r="P323"/>
  <c r="BK323"/>
  <c r="J323"/>
  <c r="BE323"/>
  <c r="BI321"/>
  <c r="BH321"/>
  <c r="BG321"/>
  <c r="BF321"/>
  <c r="T321"/>
  <c r="R321"/>
  <c r="P321"/>
  <c r="BK321"/>
  <c r="J321"/>
  <c r="BE321"/>
  <c r="BI314"/>
  <c r="BH314"/>
  <c r="BG314"/>
  <c r="BF314"/>
  <c r="T314"/>
  <c r="R314"/>
  <c r="P314"/>
  <c r="BK314"/>
  <c r="J314"/>
  <c r="BE314"/>
  <c r="BI310"/>
  <c r="BH310"/>
  <c r="BG310"/>
  <c r="BF310"/>
  <c r="T310"/>
  <c r="R310"/>
  <c r="P310"/>
  <c r="BK310"/>
  <c r="J310"/>
  <c r="BE310"/>
  <c r="BI308"/>
  <c r="BH308"/>
  <c r="BG308"/>
  <c r="BF308"/>
  <c r="T308"/>
  <c r="R308"/>
  <c r="P308"/>
  <c r="BK308"/>
  <c r="J308"/>
  <c r="BE308"/>
  <c r="BI299"/>
  <c r="BH299"/>
  <c r="BG299"/>
  <c r="BF299"/>
  <c r="T299"/>
  <c r="R299"/>
  <c r="P299"/>
  <c r="BK299"/>
  <c r="J299"/>
  <c r="BE299"/>
  <c r="BI294"/>
  <c r="BH294"/>
  <c r="BG294"/>
  <c r="BF294"/>
  <c r="T294"/>
  <c r="R294"/>
  <c r="P294"/>
  <c r="BK294"/>
  <c r="J294"/>
  <c r="BE294"/>
  <c r="BI290"/>
  <c r="BH290"/>
  <c r="BG290"/>
  <c r="BF290"/>
  <c r="T290"/>
  <c r="R290"/>
  <c r="P290"/>
  <c r="BK290"/>
  <c r="J290"/>
  <c r="BE290"/>
  <c r="BI288"/>
  <c r="BH288"/>
  <c r="BG288"/>
  <c r="BF288"/>
  <c r="T288"/>
  <c r="R288"/>
  <c r="P288"/>
  <c r="BK288"/>
  <c r="J288"/>
  <c r="BE288"/>
  <c r="BI285"/>
  <c r="BH285"/>
  <c r="BG285"/>
  <c r="BF285"/>
  <c r="T285"/>
  <c r="R285"/>
  <c r="P285"/>
  <c r="BK285"/>
  <c r="J285"/>
  <c r="BE285"/>
  <c r="BI282"/>
  <c r="BH282"/>
  <c r="BG282"/>
  <c r="BF282"/>
  <c r="T282"/>
  <c r="T281"/>
  <c r="R282"/>
  <c r="R281"/>
  <c r="P282"/>
  <c r="P281"/>
  <c r="BK282"/>
  <c r="BK281"/>
  <c r="J281"/>
  <c r="J282"/>
  <c r="BE282"/>
  <c r="J68"/>
  <c r="BI278"/>
  <c r="BH278"/>
  <c r="BG278"/>
  <c r="BF278"/>
  <c r="T278"/>
  <c r="T277"/>
  <c r="R278"/>
  <c r="R277"/>
  <c r="P278"/>
  <c r="P277"/>
  <c r="BK278"/>
  <c r="BK277"/>
  <c r="J277"/>
  <c r="J278"/>
  <c r="BE278"/>
  <c r="J67"/>
  <c r="BI276"/>
  <c r="BH276"/>
  <c r="BG276"/>
  <c r="BF276"/>
  <c r="T276"/>
  <c r="R276"/>
  <c r="P276"/>
  <c r="BK276"/>
  <c r="J276"/>
  <c r="BE276"/>
  <c r="BI274"/>
  <c r="BH274"/>
  <c r="BG274"/>
  <c r="BF274"/>
  <c r="T274"/>
  <c r="R274"/>
  <c r="P274"/>
  <c r="BK274"/>
  <c r="J274"/>
  <c r="BE274"/>
  <c r="BI272"/>
  <c r="BH272"/>
  <c r="BG272"/>
  <c r="BF272"/>
  <c r="T272"/>
  <c r="R272"/>
  <c r="P272"/>
  <c r="BK272"/>
  <c r="J272"/>
  <c r="BE272"/>
  <c r="BI269"/>
  <c r="BH269"/>
  <c r="BG269"/>
  <c r="BF269"/>
  <c r="T269"/>
  <c r="R269"/>
  <c r="P269"/>
  <c r="BK269"/>
  <c r="J269"/>
  <c r="BE269"/>
  <c r="BI266"/>
  <c r="BH266"/>
  <c r="BG266"/>
  <c r="BF266"/>
  <c r="T266"/>
  <c r="T265"/>
  <c r="R266"/>
  <c r="R265"/>
  <c r="P266"/>
  <c r="P265"/>
  <c r="BK266"/>
  <c r="BK265"/>
  <c r="J265"/>
  <c r="J266"/>
  <c r="BE266"/>
  <c r="J66"/>
  <c r="BI264"/>
  <c r="BH264"/>
  <c r="BG264"/>
  <c r="BF264"/>
  <c r="T264"/>
  <c r="R264"/>
  <c r="P264"/>
  <c r="BK264"/>
  <c r="J264"/>
  <c r="BE264"/>
  <c r="BI260"/>
  <c r="BH260"/>
  <c r="BG260"/>
  <c r="BF260"/>
  <c r="T260"/>
  <c r="R260"/>
  <c r="P260"/>
  <c r="BK260"/>
  <c r="J260"/>
  <c r="BE260"/>
  <c r="BI254"/>
  <c r="BH254"/>
  <c r="BG254"/>
  <c r="BF254"/>
  <c r="T254"/>
  <c r="R254"/>
  <c r="P254"/>
  <c r="BK254"/>
  <c r="J254"/>
  <c r="BE254"/>
  <c r="BI250"/>
  <c r="BH250"/>
  <c r="BG250"/>
  <c r="BF250"/>
  <c r="T250"/>
  <c r="T249"/>
  <c r="R250"/>
  <c r="R249"/>
  <c r="P250"/>
  <c r="P249"/>
  <c r="BK250"/>
  <c r="BK249"/>
  <c r="J249"/>
  <c r="J250"/>
  <c r="BE250"/>
  <c r="J65"/>
  <c r="BI248"/>
  <c r="BH248"/>
  <c r="BG248"/>
  <c r="BF248"/>
  <c r="T248"/>
  <c r="R248"/>
  <c r="P248"/>
  <c r="BK248"/>
  <c r="J248"/>
  <c r="BE248"/>
  <c r="BI247"/>
  <c r="BH247"/>
  <c r="BG247"/>
  <c r="BF247"/>
  <c r="T247"/>
  <c r="R247"/>
  <c r="P247"/>
  <c r="BK247"/>
  <c r="J247"/>
  <c r="BE247"/>
  <c r="BI245"/>
  <c r="BH245"/>
  <c r="BG245"/>
  <c r="BF245"/>
  <c r="T245"/>
  <c r="R245"/>
  <c r="P245"/>
  <c r="BK245"/>
  <c r="J245"/>
  <c r="BE245"/>
  <c r="BI240"/>
  <c r="BH240"/>
  <c r="BG240"/>
  <c r="BF240"/>
  <c r="T240"/>
  <c r="R240"/>
  <c r="P240"/>
  <c r="BK240"/>
  <c r="J240"/>
  <c r="BE240"/>
  <c r="BI238"/>
  <c r="BH238"/>
  <c r="BG238"/>
  <c r="BF238"/>
  <c r="T238"/>
  <c r="R238"/>
  <c r="P238"/>
  <c r="BK238"/>
  <c r="J238"/>
  <c r="BE238"/>
  <c r="BI237"/>
  <c r="BH237"/>
  <c r="BG237"/>
  <c r="BF237"/>
  <c r="T237"/>
  <c r="R237"/>
  <c r="P237"/>
  <c r="BK237"/>
  <c r="J237"/>
  <c r="BE237"/>
  <c r="BI232"/>
  <c r="BH232"/>
  <c r="BG232"/>
  <c r="BF232"/>
  <c r="T232"/>
  <c r="T231"/>
  <c r="T230"/>
  <c r="R232"/>
  <c r="R231"/>
  <c r="R230"/>
  <c r="P232"/>
  <c r="P231"/>
  <c r="P230"/>
  <c r="BK232"/>
  <c r="BK231"/>
  <c r="J231"/>
  <c r="BK230"/>
  <c r="J230"/>
  <c r="J232"/>
  <c r="BE232"/>
  <c r="J64"/>
  <c r="J63"/>
  <c r="BI229"/>
  <c r="BH229"/>
  <c r="BG229"/>
  <c r="BF229"/>
  <c r="T229"/>
  <c r="T228"/>
  <c r="R229"/>
  <c r="R228"/>
  <c r="P229"/>
  <c r="P228"/>
  <c r="BK229"/>
  <c r="BK228"/>
  <c r="J228"/>
  <c r="J229"/>
  <c r="BE229"/>
  <c r="J62"/>
  <c r="BI226"/>
  <c r="BH226"/>
  <c r="BG226"/>
  <c r="BF226"/>
  <c r="T226"/>
  <c r="R226"/>
  <c r="P226"/>
  <c r="BK226"/>
  <c r="J226"/>
  <c r="BE226"/>
  <c r="BI224"/>
  <c r="BH224"/>
  <c r="BG224"/>
  <c r="BF224"/>
  <c r="T224"/>
  <c r="R224"/>
  <c r="P224"/>
  <c r="BK224"/>
  <c r="J224"/>
  <c r="BE224"/>
  <c r="BI222"/>
  <c r="BH222"/>
  <c r="BG222"/>
  <c r="BF222"/>
  <c r="T222"/>
  <c r="R222"/>
  <c r="P222"/>
  <c r="BK222"/>
  <c r="J222"/>
  <c r="BE222"/>
  <c r="BI221"/>
  <c r="BH221"/>
  <c r="BG221"/>
  <c r="BF221"/>
  <c r="T221"/>
  <c r="R221"/>
  <c r="P221"/>
  <c r="BK221"/>
  <c r="J221"/>
  <c r="BE221"/>
  <c r="BI219"/>
  <c r="BH219"/>
  <c r="BG219"/>
  <c r="BF219"/>
  <c r="T219"/>
  <c r="R219"/>
  <c r="P219"/>
  <c r="BK219"/>
  <c r="J219"/>
  <c r="BE219"/>
  <c r="BI217"/>
  <c r="BH217"/>
  <c r="BG217"/>
  <c r="BF217"/>
  <c r="T217"/>
  <c r="R217"/>
  <c r="P217"/>
  <c r="BK217"/>
  <c r="J217"/>
  <c r="BE217"/>
  <c r="BI216"/>
  <c r="BH216"/>
  <c r="BG216"/>
  <c r="BF216"/>
  <c r="T216"/>
  <c r="T215"/>
  <c r="R216"/>
  <c r="R215"/>
  <c r="P216"/>
  <c r="P215"/>
  <c r="BK216"/>
  <c r="BK215"/>
  <c r="J215"/>
  <c r="J216"/>
  <c r="BE216"/>
  <c r="J61"/>
  <c r="BI212"/>
  <c r="BH212"/>
  <c r="BG212"/>
  <c r="BF212"/>
  <c r="T212"/>
  <c r="R212"/>
  <c r="P212"/>
  <c r="BK212"/>
  <c r="J212"/>
  <c r="BE212"/>
  <c r="BI205"/>
  <c r="BH205"/>
  <c r="BG205"/>
  <c r="BF205"/>
  <c r="T205"/>
  <c r="R205"/>
  <c r="P205"/>
  <c r="BK205"/>
  <c r="J205"/>
  <c r="BE205"/>
  <c r="BI202"/>
  <c r="BH202"/>
  <c r="BG202"/>
  <c r="BF202"/>
  <c r="T202"/>
  <c r="R202"/>
  <c r="P202"/>
  <c r="BK202"/>
  <c r="J202"/>
  <c r="BE202"/>
  <c r="BI197"/>
  <c r="BH197"/>
  <c r="BG197"/>
  <c r="BF197"/>
  <c r="T197"/>
  <c r="R197"/>
  <c r="P197"/>
  <c r="BK197"/>
  <c r="J197"/>
  <c r="BE197"/>
  <c r="BI194"/>
  <c r="BH194"/>
  <c r="BG194"/>
  <c r="BF194"/>
  <c r="T194"/>
  <c r="R194"/>
  <c r="P194"/>
  <c r="BK194"/>
  <c r="J194"/>
  <c r="BE194"/>
  <c r="BI190"/>
  <c r="BH190"/>
  <c r="BG190"/>
  <c r="BF190"/>
  <c r="T190"/>
  <c r="T189"/>
  <c r="R190"/>
  <c r="R189"/>
  <c r="P190"/>
  <c r="P189"/>
  <c r="BK190"/>
  <c r="BK189"/>
  <c r="J189"/>
  <c r="J190"/>
  <c r="BE190"/>
  <c r="J60"/>
  <c r="BI188"/>
  <c r="BH188"/>
  <c r="BG188"/>
  <c r="BF188"/>
  <c r="T188"/>
  <c r="R188"/>
  <c r="P188"/>
  <c r="BK188"/>
  <c r="J188"/>
  <c r="BE188"/>
  <c r="BI186"/>
  <c r="BH186"/>
  <c r="BG186"/>
  <c r="BF186"/>
  <c r="T186"/>
  <c r="R186"/>
  <c r="P186"/>
  <c r="BK186"/>
  <c r="J186"/>
  <c r="BE186"/>
  <c r="BI183"/>
  <c r="BH183"/>
  <c r="BG183"/>
  <c r="BF183"/>
  <c r="T183"/>
  <c r="T182"/>
  <c r="R183"/>
  <c r="R182"/>
  <c r="P183"/>
  <c r="P182"/>
  <c r="BK183"/>
  <c r="BK182"/>
  <c r="J182"/>
  <c r="J183"/>
  <c r="BE183"/>
  <c r="J59"/>
  <c r="BI181"/>
  <c r="BH181"/>
  <c r="BG181"/>
  <c r="BF181"/>
  <c r="T181"/>
  <c r="R181"/>
  <c r="P181"/>
  <c r="BK181"/>
  <c r="J181"/>
  <c r="BE181"/>
  <c r="BI179"/>
  <c r="BH179"/>
  <c r="BG179"/>
  <c r="BF179"/>
  <c r="T179"/>
  <c r="R179"/>
  <c r="P179"/>
  <c r="BK179"/>
  <c r="J179"/>
  <c r="BE179"/>
  <c r="BI173"/>
  <c r="BH173"/>
  <c r="BG173"/>
  <c r="BF173"/>
  <c r="T173"/>
  <c r="R173"/>
  <c r="P173"/>
  <c r="BK173"/>
  <c r="J173"/>
  <c r="BE173"/>
  <c r="BI172"/>
  <c r="BH172"/>
  <c r="BG172"/>
  <c r="BF172"/>
  <c r="T172"/>
  <c r="R172"/>
  <c r="P172"/>
  <c r="BK172"/>
  <c r="J172"/>
  <c r="BE172"/>
  <c r="BI170"/>
  <c r="BH170"/>
  <c r="BG170"/>
  <c r="BF170"/>
  <c r="T170"/>
  <c r="R170"/>
  <c r="P170"/>
  <c r="BK170"/>
  <c r="J170"/>
  <c r="BE170"/>
  <c r="BI165"/>
  <c r="BH165"/>
  <c r="BG165"/>
  <c r="BF165"/>
  <c r="T165"/>
  <c r="R165"/>
  <c r="P165"/>
  <c r="BK165"/>
  <c r="J165"/>
  <c r="BE165"/>
  <c r="BI164"/>
  <c r="BH164"/>
  <c r="BG164"/>
  <c r="BF164"/>
  <c r="T164"/>
  <c r="R164"/>
  <c r="P164"/>
  <c r="BK164"/>
  <c r="J164"/>
  <c r="BE164"/>
  <c r="BI162"/>
  <c r="BH162"/>
  <c r="BG162"/>
  <c r="BF162"/>
  <c r="T162"/>
  <c r="R162"/>
  <c r="P162"/>
  <c r="BK162"/>
  <c r="J162"/>
  <c r="BE162"/>
  <c r="BI159"/>
  <c r="BH159"/>
  <c r="BG159"/>
  <c r="BF159"/>
  <c r="T159"/>
  <c r="R159"/>
  <c r="P159"/>
  <c r="BK159"/>
  <c r="J159"/>
  <c r="BE159"/>
  <c r="BI158"/>
  <c r="BH158"/>
  <c r="BG158"/>
  <c r="BF158"/>
  <c r="T158"/>
  <c r="R158"/>
  <c r="P158"/>
  <c r="BK158"/>
  <c r="J158"/>
  <c r="BE158"/>
  <c r="BI156"/>
  <c r="BH156"/>
  <c r="BG156"/>
  <c r="BF156"/>
  <c r="T156"/>
  <c r="R156"/>
  <c r="P156"/>
  <c r="BK156"/>
  <c r="J156"/>
  <c r="BE156"/>
  <c r="BI153"/>
  <c r="BH153"/>
  <c r="BG153"/>
  <c r="BF153"/>
  <c r="T153"/>
  <c r="T152"/>
  <c r="R153"/>
  <c r="R152"/>
  <c r="P153"/>
  <c r="P152"/>
  <c r="BK153"/>
  <c r="BK152"/>
  <c r="J152"/>
  <c r="J153"/>
  <c r="BE153"/>
  <c r="J58"/>
  <c r="BI146"/>
  <c r="BH146"/>
  <c r="BG146"/>
  <c r="BF146"/>
  <c r="T146"/>
  <c r="R146"/>
  <c r="P146"/>
  <c r="BK146"/>
  <c r="J146"/>
  <c r="BE146"/>
  <c r="BI141"/>
  <c r="BH141"/>
  <c r="BG141"/>
  <c r="BF141"/>
  <c r="T141"/>
  <c r="R141"/>
  <c r="P141"/>
  <c r="BK141"/>
  <c r="J141"/>
  <c r="BE141"/>
  <c r="BI138"/>
  <c r="BH138"/>
  <c r="BG138"/>
  <c r="BF138"/>
  <c r="T138"/>
  <c r="T137"/>
  <c r="R138"/>
  <c r="R137"/>
  <c r="P138"/>
  <c r="P137"/>
  <c r="BK138"/>
  <c r="BK137"/>
  <c r="J137"/>
  <c r="J138"/>
  <c r="BE138"/>
  <c r="J57"/>
  <c r="BI130"/>
  <c r="BH130"/>
  <c r="BG130"/>
  <c r="BF130"/>
  <c r="T130"/>
  <c r="R130"/>
  <c r="P130"/>
  <c r="BK130"/>
  <c r="J130"/>
  <c r="BE130"/>
  <c r="BI120"/>
  <c r="BH120"/>
  <c r="BG120"/>
  <c r="BF120"/>
  <c r="T120"/>
  <c r="T119"/>
  <c r="R120"/>
  <c r="R119"/>
  <c r="P120"/>
  <c r="P119"/>
  <c r="BK120"/>
  <c r="BK119"/>
  <c r="J119"/>
  <c r="J120"/>
  <c r="BE120"/>
  <c r="J56"/>
  <c r="BI113"/>
  <c r="BH113"/>
  <c r="BG113"/>
  <c r="BF113"/>
  <c r="T113"/>
  <c r="R113"/>
  <c r="P113"/>
  <c r="BK113"/>
  <c r="J113"/>
  <c r="BE113"/>
  <c r="BI112"/>
  <c r="BH112"/>
  <c r="BG112"/>
  <c r="BF112"/>
  <c r="T112"/>
  <c r="R112"/>
  <c r="P112"/>
  <c r="BK112"/>
  <c r="J112"/>
  <c r="BE112"/>
  <c r="BI106"/>
  <c r="BH106"/>
  <c r="BG106"/>
  <c r="BF106"/>
  <c r="T106"/>
  <c r="R106"/>
  <c r="P106"/>
  <c r="BK106"/>
  <c r="J106"/>
  <c r="BE106"/>
  <c r="BI100"/>
  <c r="BH100"/>
  <c r="BG100"/>
  <c r="BF100"/>
  <c r="T100"/>
  <c r="T99"/>
  <c r="R100"/>
  <c r="R99"/>
  <c r="P100"/>
  <c r="P99"/>
  <c r="BK100"/>
  <c r="BK99"/>
  <c r="J99"/>
  <c r="J100"/>
  <c r="BE100"/>
  <c r="J55"/>
  <c r="BI97"/>
  <c r="F32"/>
  <c i="1" r="BD52"/>
  <c i="2" r="BH97"/>
  <c r="F31"/>
  <c i="1" r="BC52"/>
  <c i="2" r="BG97"/>
  <c r="F30"/>
  <c i="1" r="BB52"/>
  <c i="2" r="BF97"/>
  <c r="J29"/>
  <c i="1" r="AW52"/>
  <c i="2" r="F29"/>
  <c i="1" r="BA52"/>
  <c i="2" r="T97"/>
  <c r="T96"/>
  <c r="T95"/>
  <c r="T94"/>
  <c r="R97"/>
  <c r="R96"/>
  <c r="R95"/>
  <c r="R94"/>
  <c r="P97"/>
  <c r="P96"/>
  <c r="P95"/>
  <c r="P94"/>
  <c i="1" r="AU52"/>
  <c i="2" r="BK97"/>
  <c r="BK96"/>
  <c r="J96"/>
  <c r="BK95"/>
  <c r="J95"/>
  <c r="BK94"/>
  <c r="J94"/>
  <c r="J52"/>
  <c r="J25"/>
  <c i="1" r="AG52"/>
  <c i="2" r="J97"/>
  <c r="BE97"/>
  <c r="J28"/>
  <c i="1" r="AV52"/>
  <c i="2" r="F28"/>
  <c i="1" r="AZ52"/>
  <c i="2" r="J54"/>
  <c r="J53"/>
  <c r="F88"/>
  <c r="E86"/>
  <c r="F45"/>
  <c r="E43"/>
  <c r="J34"/>
  <c r="J19"/>
  <c r="E19"/>
  <c r="J90"/>
  <c r="J47"/>
  <c r="J18"/>
  <c r="J16"/>
  <c r="E16"/>
  <c r="F91"/>
  <c r="F48"/>
  <c r="J15"/>
  <c r="J13"/>
  <c r="E13"/>
  <c r="F90"/>
  <c r="F47"/>
  <c r="J12"/>
  <c r="J10"/>
  <c r="J88"/>
  <c r="J45"/>
  <c i="1" r="BD51"/>
  <c r="W30"/>
  <c r="BC51"/>
  <c r="W29"/>
  <c r="BB51"/>
  <c r="W28"/>
  <c r="BA51"/>
  <c r="W27"/>
  <c r="AZ51"/>
  <c r="W26"/>
  <c r="AY51"/>
  <c r="AX51"/>
  <c r="AW51"/>
  <c r="AK27"/>
  <c r="AV51"/>
  <c r="AK26"/>
  <c r="AU51"/>
  <c r="AT51"/>
  <c r="AS51"/>
  <c r="AG51"/>
  <c r="AK2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<sst xmlns="http://schemas.openxmlformats.org/spreadsheetml/2006/main">
  <si>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</si>
  <si>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</si>
  <si>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</si>
  <si>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</si>
  <si>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</si>
  <si>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</si>
  <si>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</si>
  <si>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{b25e62e8-cd42-4096-9482-1e2e057bb23a}</t>
  </si>
  <si>
    <t>0,01</t>
  </si>
  <si>
    <t>21</t>
  </si>
  <si>
    <t>15</t>
  </si>
  <si>
    <t>REKAPITULACE STAVBY</t>
  </si>
  <si>
    <t xml:space="preserve">v ---  níže se nacházejí doplnkové a pomocné údaje k sestavám  --- v</t>
  </si>
  <si>
    <t>Návod na vyplnění</t>
  </si>
  <si>
    <t>0,001</t>
  </si>
  <si>
    <t>Kód:</t>
  </si>
  <si>
    <t>201812</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</si>
  <si>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</si>
  <si>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</si>
  <si>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MŠ Sladkovského 31, Chrudim - Oprava střechy objektu</t>
  </si>
  <si>
    <t>KSO:</t>
  </si>
  <si>
    <t/>
  </si>
  <si>
    <t>CC-CZ:</t>
  </si>
  <si>
    <t>Místo:</t>
  </si>
  <si>
    <t xml:space="preserve"> </t>
  </si>
  <si>
    <t>Datum:</t>
  </si>
  <si>
    <t>10. 7. 2018</t>
  </si>
  <si>
    <t>Zadavatel:</t>
  </si>
  <si>
    <t>IČ:</t>
  </si>
  <si>
    <t>DIČ:</t>
  </si>
  <si>
    <t>Uchazeč:</t>
  </si>
  <si>
    <t>Vyplň údaj</t>
  </si>
  <si>
    <t>Projektant:</t>
  </si>
  <si>
    <t>True</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</si>
  <si>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</si>
  <si>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podmínky._x000d_
U neceníkových položek (R-položky, položky s neceníkovým číslem nebo položky u kterých je to uvedeno v poznámce) je nutné započítat případný přesun hmot do jejich cen za dodávku a montáž dle pracovního postupu zhotovitele!!!_x000d_
Výkaz výměr obsahuje pro manipulaci s vytěženou zeminou nebo vybouranými hmotami položky, které jsou limitovány určitou vzdáleností pro vodorovné přemístění, která vychází z předpokladu projektanta. Skutečné místo pro uložení vytěžené zeminy či vybouraných hmot si zajišťuje uchazeč dle svého technologického plánu a je na uchazeči jaká místa pro uložení zeminy či vybouraných hmot zvolí. Do nabídkové ceny musí uchazeč zakalkulovat skutečné náklady podle odvozní vzdálenosti bez ohledu na to, jaká vzdálenost je uvedená v popise položky. Platí pro všechny položky vodorovného přemístění zeminy, suti, či vybouraných hmot._x000d_
Uchazeč (zhotovitel) si jednotkové ceny za položky lešení přizpůsobí vlastnímu způsobu zajištění práce ve výškách. Tím pak odpadnou případné nároky na vícepráce a méněpráce při jiném způsobu zajištění práce ve výškách (plošiny, věže, řadové lešení, atd.) Toto platí i pro zajištění svislé dopravy suti (např.shozy, nošení po schodech, atd.). Uchazeč (zhotovitel) si jednotkovou cenu za položku pronájmu (lešení,shozy, atd.) přizpůsobí vlastní době použití. Tím pak odpadnou případné nároky na vícepráce a méněpráce při jiné délce pronájmu._x000d_
Do ceny klempířských prvků uchazeč započítá případné použití vodících plechů a dilatační dělení prvků dle potřeby._x000d_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</si>
  <si>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</si>
  <si>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</si>
  <si>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</si>
  <si>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</si>
  <si>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</si>
  <si>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</si>
  <si>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</si>
  <si>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</si>
  <si>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</si>
  <si>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</si>
  <si>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</si>
  <si>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</si>
  <si>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</si>
  <si>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</si>
  <si>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</si>
  <si>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</si>
  <si>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</si>
  <si>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</si>
  <si>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</si>
  <si>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</si>
  <si>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</si>
  <si>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</si>
  <si>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</si>
  <si>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</si>
  <si>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</si>
  <si>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</si>
  <si>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</si>
  <si>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</si>
  <si>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</si>
  <si>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</si>
  <si>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</si>
  <si>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</si>
  <si>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</si>
  <si>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</si>
  <si>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</si>
  <si>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</si>
  <si>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</si>
  <si>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</si>
  <si>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</si>
  <si>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</si>
  <si>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</si>
  <si>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1) Krycí list soupisu</t>
  </si>
  <si>
    <t>2) Rekapitulace</t>
  </si>
  <si>
    <t>3) Soupis prací</t>
  </si>
  <si>
    <t>Zpět na list:</t>
  </si>
  <si>
    <t>Rekapitulace stavby</t>
  </si>
  <si>
    <t>sp</t>
  </si>
  <si>
    <t>střešní plášt</t>
  </si>
  <si>
    <t>m2</t>
  </si>
  <si>
    <t>272,585</t>
  </si>
  <si>
    <t>2</t>
  </si>
  <si>
    <t>bed</t>
  </si>
  <si>
    <t>bednění</t>
  </si>
  <si>
    <t>38,71</t>
  </si>
  <si>
    <t>KRYCÍ LIST SOUPISU</t>
  </si>
  <si>
    <t>kr</t>
  </si>
  <si>
    <t>krytina</t>
  </si>
  <si>
    <t>265,985</t>
  </si>
  <si>
    <t>late</t>
  </si>
  <si>
    <t>latě</t>
  </si>
  <si>
    <t>m3</t>
  </si>
  <si>
    <t>3,105</t>
  </si>
  <si>
    <t>vš</t>
  </si>
  <si>
    <t>větr.štěrbiny</t>
  </si>
  <si>
    <t>m</t>
  </si>
  <si>
    <t>50,71</t>
  </si>
  <si>
    <t>zs</t>
  </si>
  <si>
    <t>zásyp sutí</t>
  </si>
  <si>
    <t>4,057</t>
  </si>
  <si>
    <t>z</t>
  </si>
  <si>
    <t>záklop</t>
  </si>
  <si>
    <t>32,696</t>
  </si>
  <si>
    <t>z2</t>
  </si>
  <si>
    <t>zakl 2</t>
  </si>
  <si>
    <t>1,734</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</si>
  <si>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U neceníkových položek (R-položky, položky s neceníkovým číslem nebo položky u kterých je to uvedeno v poznámce) je nutné započítat případný přesun hmot do jejich cen za dodávku a montáž dle pracovního postupu zhotovitele!!! Výkaz výměr obsahuje pro manipulaci s vytěženou zeminou nebo vybouranými hmotami položky, které jsou limitovány určitou vzdáleností pro vodorovné přemístění, která vychází z předpokladu projektanta. Skutečné místo pro uložení vytěžené zeminy či vybouraných hmot si zajišťuje uchazeč dle svého technologického plánu a je na uchazeči jaká místa pro uložení zeminy či vybouraných hmot zvolí. Do nabídkové ceny musí uchazeč zakalkulovat skutečné náklady podle odvozní vzdálenosti bez ohledu na to, jaká vzdálenost je uvedená v popise položky. Platí pro všechny položky vodorovného přemístění zeminy, suti, či vybouraných hmot. Uchazeč (zhotovitel) si jednotkové ceny za položky lešení přizpůsobí vlastnímu způsobu zajištění práce ve výškách. Tím pak odpadnou případné nároky na vícepráce a méněpráce při jiném způsobu zajištění práce ve výškách (plošiny, věže, řadové lešení, atd.) Toto platí i pro zajištění svislé dopravy suti (např.shozy, nošení po schodech, atd.). Uchazeč (zhotovitel) si jednotkovou cenu za položku pronájmu (lešení,shozy, atd.) přizpůsobí vlastní době použití. Tím pak odpadnou případné nároky na vícepráce a méněpráce při jiné délce pronájmu. Do ceny klempířských prvků uchazeč započítá případné použití vodících plechů a dilatační dělení prvků dle potřeby. </t>
  </si>
  <si>
    <t>REKAPITULACE ČLENĚNÍ SOUPISU PRACÍ</t>
  </si>
  <si>
    <t>Kód dílu - Popis</t>
  </si>
  <si>
    <t>Cena celkem [CZK]</t>
  </si>
  <si>
    <t>Náklady soupisu celkem</t>
  </si>
  <si>
    <t>-1</t>
  </si>
  <si>
    <t>HSV - Práce a dodávky HSV</t>
  </si>
  <si>
    <t xml:space="preserve">    3 - Svislé a kompletní konstrukce</t>
  </si>
  <si>
    <t xml:space="preserve">    4 - Vodorovné konstrukce</t>
  </si>
  <si>
    <t xml:space="preserve">    62 - Úprava povrchů vnějších</t>
  </si>
  <si>
    <t xml:space="preserve">    63 - Podlahy a podlahové konstrukce</t>
  </si>
  <si>
    <t xml:space="preserve">    94 - Lešení a stavební výtahy</t>
  </si>
  <si>
    <t xml:space="preserve">    95 - Různé dokončovací konstrukce a práce pozemních staveb</t>
  </si>
  <si>
    <t xml:space="preserve">    96 - Bourání konstrukcí</t>
  </si>
  <si>
    <t xml:space="preserve">    997 - Přesun sutě</t>
  </si>
  <si>
    <t xml:space="preserve">    998 - Přesun hmot</t>
  </si>
  <si>
    <t>PSV - Práce a dodávky PSV</t>
  </si>
  <si>
    <t xml:space="preserve">    712 - Povlakové krytiny</t>
  </si>
  <si>
    <t xml:space="preserve">    713 - Izolace tepelné</t>
  </si>
  <si>
    <t xml:space="preserve">    721 - Zdravotechnika - vnitřní kanalizace</t>
  </si>
  <si>
    <t xml:space="preserve">    741 - Elektroinstalace - silnoproud</t>
  </si>
  <si>
    <t xml:space="preserve">    762 - Konstrukce tesařské</t>
  </si>
  <si>
    <t xml:space="preserve">    764 - Konstrukce klempířské</t>
  </si>
  <si>
    <t xml:space="preserve">    765 - Krytina skládaná</t>
  </si>
  <si>
    <t xml:space="preserve">    783 - Dokončovací práce - nátěry</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</si>
  <si>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</si>
  <si>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</si>
  <si>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</si>
  <si>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</si>
  <si>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</si>
  <si>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</si>
  <si>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</si>
  <si>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</si>
  <si>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</si>
  <si>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</si>
  <si>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</si>
  <si>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</si>
  <si>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</si>
  <si>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</si>
  <si>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</si>
  <si>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</si>
  <si>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</si>
  <si>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</si>
  <si>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</si>
  <si>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</si>
  <si>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</si>
  <si>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</si>
  <si>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3</t>
  </si>
  <si>
    <t>Svislé a kompletní konstrukce</t>
  </si>
  <si>
    <t>K</t>
  </si>
  <si>
    <t>346244371</t>
  </si>
  <si>
    <t>Zazdívka rýh, potrubí, nik (výklenků) nebo kapes z pálených cihel na maltu tl. 140 mm</t>
  </si>
  <si>
    <t>CS ÚRS 2018 01</t>
  </si>
  <si>
    <t>4</t>
  </si>
  <si>
    <t>-1009442214</t>
  </si>
  <si>
    <t>VV</t>
  </si>
  <si>
    <t>"čv104 - pozn.3, kapsa po podkladním támu"0,25*0,25</t>
  </si>
  <si>
    <t>Vodorovné konstrukce</t>
  </si>
  <si>
    <t>417321414</t>
  </si>
  <si>
    <t>Ztužující pásy a věnce z betonu železového (bez výztuže) tř. C 20/25</t>
  </si>
  <si>
    <t>-1997031651</t>
  </si>
  <si>
    <t xml:space="preserve">zakončení atiky </t>
  </si>
  <si>
    <t>čv102 - pozn.1</t>
  </si>
  <si>
    <t>0,15*0,1*8,6*2</t>
  </si>
  <si>
    <t>"čv102 - pozn.5, atiková stěna"4,4*0,3*0,05</t>
  </si>
  <si>
    <t>Součet</t>
  </si>
  <si>
    <t>417351115</t>
  </si>
  <si>
    <t>Bednění bočnic ztužujících pásů a věnců včetně vzpěr zřízení</t>
  </si>
  <si>
    <t>-169128185</t>
  </si>
  <si>
    <t>2*0,1*(8,6*2+0,15)</t>
  </si>
  <si>
    <t>"čv102 - pozn.5, atiková stěna"(4,4*2+0,3*2)*0,05</t>
  </si>
  <si>
    <t>417351116</t>
  </si>
  <si>
    <t>Bednění bočnic ztužujících pásů a věnců včetně vzpěr odstranění</t>
  </si>
  <si>
    <t>-941569752</t>
  </si>
  <si>
    <t>5</t>
  </si>
  <si>
    <t>417362021</t>
  </si>
  <si>
    <t>Výztuž ztužujících pásů a věnců ze svařovaných sítí z drátů typu KARI</t>
  </si>
  <si>
    <t>t</t>
  </si>
  <si>
    <t>-594132203</t>
  </si>
  <si>
    <t>0,15*8,6*2*3,113*1,2*0,001</t>
  </si>
  <si>
    <t>"čv102 - pozn.5, atiková stěna"4,4*0,3*3,113*1,2*0,001</t>
  </si>
  <si>
    <t>62</t>
  </si>
  <si>
    <t>Úprava povrchů vnějších</t>
  </si>
  <si>
    <t>6</t>
  </si>
  <si>
    <t>622325109</t>
  </si>
  <si>
    <t>Oprava vápenocementové omítky vnějších ploch stupně členitosti 1 hladké stěn, v rozsahu opravované plochy přes 80 do 100%</t>
  </si>
  <si>
    <t>577087118</t>
  </si>
  <si>
    <t xml:space="preserve">do ceny započítat případné potřebné odsekání porušené stávající omítky vč.likvidace </t>
  </si>
  <si>
    <t>předpokládá se ale nepatrné poškození při odbourání nabetonávky atiky</t>
  </si>
  <si>
    <t>v zájmu zhotovitele je co nejméně poničit stávající omítku</t>
  </si>
  <si>
    <t>"čv103 - pozn.1"8</t>
  </si>
  <si>
    <t>"čv103 - pozn.5"1</t>
  </si>
  <si>
    <t>čv103 - popis</t>
  </si>
  <si>
    <t>"podél nové okapnice"0,1*(9,15+6,95+2,85+6,7+2,85+2,45+5+1,2+9,15)</t>
  </si>
  <si>
    <t>7</t>
  </si>
  <si>
    <t>622525104</t>
  </si>
  <si>
    <t>Omítka tenkovrstvá jednotlivých malých ploch silikátová, akrylátová, silikonová nebo silikonsilikátová stěn, plochy jednotlivě přes 0,5 do 1,0 m2</t>
  </si>
  <si>
    <t>kus</t>
  </si>
  <si>
    <t>-1040471149</t>
  </si>
  <si>
    <t>výměra uvažována 1m2 = 1 kus po 1m2 (zohlednit v ceně včetně přizpůsobení stávající RAL)</t>
  </si>
  <si>
    <t>63</t>
  </si>
  <si>
    <t>Podlahy a podlahové konstrukce</t>
  </si>
  <si>
    <t>8</t>
  </si>
  <si>
    <t>63zzs</t>
  </si>
  <si>
    <t>Zpětný zásyp záklopu stávající sutí s rozprostřením do ztracena</t>
  </si>
  <si>
    <t>1630063523</t>
  </si>
  <si>
    <t xml:space="preserve">přebytečná původní zásypová suť bude rozprostřena do ztracena </t>
  </si>
  <si>
    <t>9</t>
  </si>
  <si>
    <t>632450124</t>
  </si>
  <si>
    <t>Potěr cementový vyrovnávací ze suchých směsí v pásu o průměrné (střední) tl. přes 40 do 50 mm</t>
  </si>
  <si>
    <t>1758997342</t>
  </si>
  <si>
    <t>vyrovnávací potěr v kapsách při výměně strop.trámu dle čv105 - pozn.2</t>
  </si>
  <si>
    <t>0,1*0,3*2</t>
  </si>
  <si>
    <t>0,25*0,3*2</t>
  </si>
  <si>
    <t>10</t>
  </si>
  <si>
    <t>631341111</t>
  </si>
  <si>
    <t>Mazanina z lehkého keramického betonu tl. přes 50 do 80 mm tř. LC 8/9</t>
  </si>
  <si>
    <t>-433381608</t>
  </si>
  <si>
    <t>položka pro vyrovnávací zásyp keramzitem fr.4-8 stabilizovaný cem.mlékem</t>
  </si>
  <si>
    <t>čv105 - popis</t>
  </si>
  <si>
    <t>"plocha půdy"175,5*0,06</t>
  </si>
  <si>
    <t>"odpočet štěrbin, prům.š.150mm"-vš*0,15*0,06</t>
  </si>
  <si>
    <t>94</t>
  </si>
  <si>
    <t>Lešení a stavební výtahy</t>
  </si>
  <si>
    <t>11</t>
  </si>
  <si>
    <t>941112131</t>
  </si>
  <si>
    <t>Montáž lešení řadového trubkového lehkého pracovního bez podlah s provozním zatížením tř. 3 do 200 kg/m2 šířky tř. W12 přes 1,2 do 1,5 m, výšky do 10 m</t>
  </si>
  <si>
    <t>2026337752</t>
  </si>
  <si>
    <t>čv102,103</t>
  </si>
  <si>
    <t>(10,25+9,7)/2*(14,15+1,5+2,85)+9,5*(6,95+6,7+2,45+2*1,5)+9,3*(9,15+5+2,85+1,5)+9,5*(3*1,5)</t>
  </si>
  <si>
    <t>12</t>
  </si>
  <si>
    <t>941112231</t>
  </si>
  <si>
    <t>Montáž lešení řadového trubkového lehkého pracovního bez podlah s provozním zatížením tř. 3 do 200 kg/m2 Příplatek za první a každý další den použití lešení k ceně -2131</t>
  </si>
  <si>
    <t>379314528</t>
  </si>
  <si>
    <t>580,788*60 'Přepočtené koeficientem množství</t>
  </si>
  <si>
    <t>13</t>
  </si>
  <si>
    <t>941112831</t>
  </si>
  <si>
    <t>Demontáž lešení řadového trubkového lehkého pracovního bez podlah s provozním zatížením tř. 3 do 200 kg/m2 šířky W12 přes 1,2 do 1,5 m, výšky do 10 m</t>
  </si>
  <si>
    <t>734356574</t>
  </si>
  <si>
    <t>14</t>
  </si>
  <si>
    <t>944111122</t>
  </si>
  <si>
    <t>Montáž ochranného zábradlí trubkového vnitřního na lešeňových konstrukcích dvoutyčového</t>
  </si>
  <si>
    <t>1069098330</t>
  </si>
  <si>
    <t>14,15+1,5+6,95+2,85+6,7+1,5*2+2,85+2,45+5+1,5+1,2+9,15+1,5*2</t>
  </si>
  <si>
    <t>944111222</t>
  </si>
  <si>
    <t>Montáž ochranného zábradlí trubkového Příplatek za první a každý další den použití zábradlí k ceně -1122</t>
  </si>
  <si>
    <t>291487458</t>
  </si>
  <si>
    <t>60,3*60 'Přepočtené koeficientem množství</t>
  </si>
  <si>
    <t>16</t>
  </si>
  <si>
    <t>944111822</t>
  </si>
  <si>
    <t>Demontáž ochranného zábradlí trubkového vnitřního na lešeňových konstrukcích dvoutyčového</t>
  </si>
  <si>
    <t>1210932861</t>
  </si>
  <si>
    <t>17</t>
  </si>
  <si>
    <t>944411111</t>
  </si>
  <si>
    <t>Montáž záchytné sítě umístěné max. 6 m pod chráněnou úrovní třída A</t>
  </si>
  <si>
    <t>1260650180</t>
  </si>
  <si>
    <t>P</t>
  </si>
  <si>
    <t>Poznámka k položce:
V této položce ocenit zajištění proti pádu předmětů ze střechy vč.pomocných kcí bez ohledu na zvolenou položku (např.podlážkami, geotext. atd.)</t>
  </si>
  <si>
    <t>cena vč.případné další pomocné kce pro uchycení (zvolí si uchazeč dle jeho PD lešení)</t>
  </si>
  <si>
    <t>"v úrovni podlahy na ochran.zábradlí"1,2*(14,15+1,5+6,95+2,85+6,7+1,5*2+2,85+2,45+5+1,5+1,2+9,15+1,5*2)</t>
  </si>
  <si>
    <t>18</t>
  </si>
  <si>
    <t>944411211</t>
  </si>
  <si>
    <t>Montáž záchytné sítě Příplatek za první a každý další den použití sítě k ceně -1111</t>
  </si>
  <si>
    <t>-1801649596</t>
  </si>
  <si>
    <t>72,36*60 'Přepočtené koeficientem množství</t>
  </si>
  <si>
    <t>19</t>
  </si>
  <si>
    <t>944411811</t>
  </si>
  <si>
    <t>Demontáž záchytné sítě umístěné max. 6 m pod chráněnou úrovní třída A</t>
  </si>
  <si>
    <t>1114552102</t>
  </si>
  <si>
    <t>20</t>
  </si>
  <si>
    <t>949211111</t>
  </si>
  <si>
    <t>Montáž lešeňové podlahy pro trubková lešení z fošen, prken nebo dřevěných sbíjených lešeňových dílců s příčníky nebo podélníky, ve výšce do 10 m</t>
  </si>
  <si>
    <t>-188564694</t>
  </si>
  <si>
    <t>do ceny započítat okopové prkno</t>
  </si>
  <si>
    <t>1,5*(14,15+1,5+6,95+2,85+6,7+1,5+2,85+2,45+5+1,2+9,15)</t>
  </si>
  <si>
    <t>"pro případný výstup"4*1,5*2</t>
  </si>
  <si>
    <t>949211211</t>
  </si>
  <si>
    <t>Montáž lešeňové podlahy pro trubková lešení Příplatek za první a každý další den použití lešení k ceně -1111 nebo -1112</t>
  </si>
  <si>
    <t>-679705151</t>
  </si>
  <si>
    <t>93,45*60 'Přepočtené koeficientem množství</t>
  </si>
  <si>
    <t>22</t>
  </si>
  <si>
    <t>949211811</t>
  </si>
  <si>
    <t>Demontáž lešeňové podlahy pro trubková lešení z fošen, prken nebo dřevěných sbíjených lešeňových dílců s příčníky nebo podélníky, ve výšce do 10 m</t>
  </si>
  <si>
    <t>1895000130</t>
  </si>
  <si>
    <t>95</t>
  </si>
  <si>
    <t>Různé dokončovací konstrukce a práce pozemních staveb</t>
  </si>
  <si>
    <t>23</t>
  </si>
  <si>
    <t>952901111</t>
  </si>
  <si>
    <t>Vyčištění budov nebo objektů před předáním do užívání budov bytové nebo občanské výstavby, světlé výšky podlaží do 4 m</t>
  </si>
  <si>
    <t>1583670666</t>
  </si>
  <si>
    <t>položka pro předkolaudační úklid</t>
  </si>
  <si>
    <t>175,5</t>
  </si>
  <si>
    <t>24</t>
  </si>
  <si>
    <t>952902611</t>
  </si>
  <si>
    <t>Čištění budov při provádění oprav a udržovacích prací vysátím prachu z ostatních ploch</t>
  </si>
  <si>
    <t>-1451358529</t>
  </si>
  <si>
    <t>"vysátí prostoru půdy"175,5</t>
  </si>
  <si>
    <t>25</t>
  </si>
  <si>
    <t>95du</t>
  </si>
  <si>
    <t>Prostor půdy - dezinfekce a vyčištění cca 0,5t suti vč.likvidace</t>
  </si>
  <si>
    <t>1147307793</t>
  </si>
  <si>
    <t>96</t>
  </si>
  <si>
    <t>Bourání konstrukcí</t>
  </si>
  <si>
    <t>26</t>
  </si>
  <si>
    <t>964051111</t>
  </si>
  <si>
    <t>Bourání samostatných trámů, průvlaků nebo pásů ze železobetonu bez přerušení výztuže, průřezu do 0,10 m2</t>
  </si>
  <si>
    <t>-1484599023</t>
  </si>
  <si>
    <t xml:space="preserve">položka pro odbourání zakončení atiky </t>
  </si>
  <si>
    <t>27</t>
  </si>
  <si>
    <t>962032631</t>
  </si>
  <si>
    <t>Bourání zdiva nadzákladového z cihel nebo tvárnic komínového z cihel pálených, šamotových nebo vápenopískových nad střechou na maltu vápennou nebo vápenocementovou</t>
  </si>
  <si>
    <t>2065287963</t>
  </si>
  <si>
    <t>čv104 - pozn.12</t>
  </si>
  <si>
    <t>"výměra je i pro podstřešní část z důvodu opatrnějšího bourání"0,5*1,15*7,05+0,5*1,08*7,05</t>
  </si>
  <si>
    <t>28</t>
  </si>
  <si>
    <t>964061341</t>
  </si>
  <si>
    <t>Uvolnění zhlaví trámu při jeho výměně pro jakoukoliv délku uložení, ze zdiva cihelného, o průřezu zhlaví přes 0,05 m2</t>
  </si>
  <si>
    <t>-577128066</t>
  </si>
  <si>
    <t>položka pro vysekání kapsy kolem zazděných zhlaví tránů</t>
  </si>
  <si>
    <t>"čv104 - popis"13</t>
  </si>
  <si>
    <t>"čv105 - popis, kolem zhlaví stop.trámů"40</t>
  </si>
  <si>
    <t>29</t>
  </si>
  <si>
    <t>965031131</t>
  </si>
  <si>
    <t>Bourání podlah z cihel bez podkladního lože, s jakoukoliv výplní spár kladených naplocho, plochy přes 1 m2</t>
  </si>
  <si>
    <t>1553010175</t>
  </si>
  <si>
    <t>cena vč.odstranění malt.lože, proto zvolena tato položka s přibližně odpovídající tonáží sutě</t>
  </si>
  <si>
    <t>"čv105 - popis"175,5</t>
  </si>
  <si>
    <t>30</t>
  </si>
  <si>
    <t>965082923</t>
  </si>
  <si>
    <t>Odstranění násypu pod podlahami nebo ochranného násypu na střechách tl. do 100 mm, plochy přes 2 m2</t>
  </si>
  <si>
    <t>137474459</t>
  </si>
  <si>
    <t>Poznámka k položce:
hm.suti je nulová</t>
  </si>
  <si>
    <t>čv105 - pozn.1</t>
  </si>
  <si>
    <t>"A"0,055*(9,2*1+9,2*1+0,2*6,25+0,35*2,9)</t>
  </si>
  <si>
    <t>"B"0,135*(2,7*1,38+1*14,35+0,6*2,35+0,3*1+0,35*2,75)</t>
  </si>
  <si>
    <t>"C"0,055*(0,75*2,89)</t>
  </si>
  <si>
    <t>31</t>
  </si>
  <si>
    <t>973031345</t>
  </si>
  <si>
    <t>Vysekání výklenků nebo kapes ve zdivu z cihel na maltu vápennou nebo vápenocementovou kapes, plochy do 0,25 m2, hl. do 300 mm</t>
  </si>
  <si>
    <t>-530498790</t>
  </si>
  <si>
    <t>položka pro osazení fošny pro provizorní uchycení podbití</t>
  </si>
  <si>
    <t>"čv105 - pozn.2"2</t>
  </si>
  <si>
    <t>997</t>
  </si>
  <si>
    <t>Přesun sutě</t>
  </si>
  <si>
    <t>32</t>
  </si>
  <si>
    <t>997013211</t>
  </si>
  <si>
    <t>Vnitrostaveništní doprava suti a vybouraných hmot vodorovně do 50 m svisle ručně (nošením po schodech) pro budovy a haly výšky do 6 m</t>
  </si>
  <si>
    <t>-136478945</t>
  </si>
  <si>
    <t>33</t>
  </si>
  <si>
    <t>997013311</t>
  </si>
  <si>
    <t>Doprava suti shozem montáž a demontáž shozu výšky do 10 m</t>
  </si>
  <si>
    <t>-1655189793</t>
  </si>
  <si>
    <t>10*3</t>
  </si>
  <si>
    <t>34</t>
  </si>
  <si>
    <t>997013321</t>
  </si>
  <si>
    <t>Doprava suti shozem montáž a demontáž shozu výšky Příplatek za první a každý další den použití shozu k ceně -3311</t>
  </si>
  <si>
    <t>-1485397888</t>
  </si>
  <si>
    <t>30*15 'Přepočtené koeficientem množství</t>
  </si>
  <si>
    <t>35</t>
  </si>
  <si>
    <t>997013501</t>
  </si>
  <si>
    <t>Odvoz suti a vybouraných hmot na skládku nebo meziskládku se složením, na vzdálenost do 1 km</t>
  </si>
  <si>
    <t>447025747</t>
  </si>
  <si>
    <t>36</t>
  </si>
  <si>
    <t>997013509</t>
  </si>
  <si>
    <t>Odvoz suti a vybouraných hmot na skládku nebo meziskládku se složením, na vzdálenost Příplatek k ceně za každý další i započatý 1 km přes 1 km</t>
  </si>
  <si>
    <t>452614188</t>
  </si>
  <si>
    <t>47,358*14 'Přepočtené koeficientem množství</t>
  </si>
  <si>
    <t>37</t>
  </si>
  <si>
    <t>997013803</t>
  </si>
  <si>
    <t>Poplatek za uložení stavebního odpadu na skládce (skládkovné) cihelného zatříděného do Katalogu odpadů pod kódem 170 102</t>
  </si>
  <si>
    <t>-338548819</t>
  </si>
  <si>
    <t>Poznámka k položce:
suť z dílu HSV - převažuje cihla</t>
  </si>
  <si>
    <t>38</t>
  </si>
  <si>
    <t>997013811</t>
  </si>
  <si>
    <t>Poplatek za uložení stavebního odpadu na skládce (skládkovné) dřevěného zatříděného do Katalogu odpadů pod kódem 170 201</t>
  </si>
  <si>
    <t>244199905</t>
  </si>
  <si>
    <t>Poznámka k položce:
suť z dílu PSV - převažuje dřevo</t>
  </si>
  <si>
    <t>998</t>
  </si>
  <si>
    <t>Přesun hmot</t>
  </si>
  <si>
    <t>39</t>
  </si>
  <si>
    <t>998017003</t>
  </si>
  <si>
    <t>Přesun hmot pro budovy občanské výstavby, bydlení, výrobu a služby s omezením mechanizace vodorovná dopravní vzdálenost do 100 m pro budovy s jakoukoliv nosnou konstrukcí výšky přes 12 do 24 m</t>
  </si>
  <si>
    <t>-2085480561</t>
  </si>
  <si>
    <t>PSV</t>
  </si>
  <si>
    <t>Práce a dodávky PSV</t>
  </si>
  <si>
    <t>712</t>
  </si>
  <si>
    <t>Povlakové krytiny</t>
  </si>
  <si>
    <t>40</t>
  </si>
  <si>
    <t>712600831</t>
  </si>
  <si>
    <t>Odstranění ze střech šikmých přes 30° do 45° krytiny povlakové jednovrstvé</t>
  </si>
  <si>
    <t>2012623346</t>
  </si>
  <si>
    <t>podkladní lepenka pod AL šablonami</t>
  </si>
  <si>
    <t>"AL šablony"sp</t>
  </si>
  <si>
    <t>"římsa"5*0,45</t>
  </si>
  <si>
    <t>41</t>
  </si>
  <si>
    <t>712611102</t>
  </si>
  <si>
    <t>Provedení povlakové krytiny střech šikmých přes 30° natěradly a tmely za studena na dřevěném podkladě s lištami nátěrem lakem asfaltovým</t>
  </si>
  <si>
    <t>-817973489</t>
  </si>
  <si>
    <t>42</t>
  </si>
  <si>
    <t>M</t>
  </si>
  <si>
    <t>11163150</t>
  </si>
  <si>
    <t>lak asfaltový penetrační</t>
  </si>
  <si>
    <t>779743711</t>
  </si>
  <si>
    <t>5,73*0,00075 'Přepočtené koeficientem množství</t>
  </si>
  <si>
    <t>43</t>
  </si>
  <si>
    <t>712641559</t>
  </si>
  <si>
    <t>Provedení povlakové krytiny střech šikmých přes 30° pásy přitavením na dřevěném podkladě s lištami NAIP</t>
  </si>
  <si>
    <t>-1846167226</t>
  </si>
  <si>
    <t>čv103-pozn.6</t>
  </si>
  <si>
    <t>"pod K1"0,45*7</t>
  </si>
  <si>
    <t>"čv103 - pozn.10"0,6*4,3</t>
  </si>
  <si>
    <t>44</t>
  </si>
  <si>
    <t>62832001</t>
  </si>
  <si>
    <t>pás těžký asfaltovaný V 60 S 35</t>
  </si>
  <si>
    <t>-187546613</t>
  </si>
  <si>
    <t>5,73*1,25 'Přepočtené koeficientem množství</t>
  </si>
  <si>
    <t>45</t>
  </si>
  <si>
    <t>998712103</t>
  </si>
  <si>
    <t>Přesun hmot pro povlakové krytiny stanovený z hmotnosti přesunovaného materiálu vodorovná dopravní vzdálenost do 50 m v objektech výšky přes 12 do 24 m</t>
  </si>
  <si>
    <t>-120492504</t>
  </si>
  <si>
    <t>46</t>
  </si>
  <si>
    <t>998712181</t>
  </si>
  <si>
    <t>Přesun hmot pro povlakové krytiny stanovený z hmotnosti přesunovaného materiálu Příplatek k cenám za přesun prováděný bez použití mechanizace pro jakoukoliv výšku objektu</t>
  </si>
  <si>
    <t>1163682186</t>
  </si>
  <si>
    <t>713</t>
  </si>
  <si>
    <t>Izolace tepelné</t>
  </si>
  <si>
    <t>47</t>
  </si>
  <si>
    <t>713114522</t>
  </si>
  <si>
    <t>Tepelná foukaná izolace vodorovných konstrukcí z minerálních vláken standardní objemové hmotnosti do dutiny, tloušťky vrstvy přes 150 do 200 mm (87 kg/m3)</t>
  </si>
  <si>
    <t>-1470301549</t>
  </si>
  <si>
    <t>specifikace izolace dle čv105</t>
  </si>
  <si>
    <t>2,45*2,89*0,19</t>
  </si>
  <si>
    <t>48</t>
  </si>
  <si>
    <t>713114523</t>
  </si>
  <si>
    <t>Tepelná foukaná izolace vodorovných konstrukcí z minerálních vláken standardní objemové hmotnosti do dutiny, tloušťky vrstvy přes 200 do 250 mm (91 kg/m3)</t>
  </si>
  <si>
    <t>-1579247638</t>
  </si>
  <si>
    <t>3,5*9,8*0,23</t>
  </si>
  <si>
    <t>3,25*4,2*0,23</t>
  </si>
  <si>
    <t>49</t>
  </si>
  <si>
    <t>713114524</t>
  </si>
  <si>
    <t>Tepelná foukaná izolace vodorovných konstrukcí z minerálních vláken standardní objemové hmotnosti do dutiny, tloušťky vrstvy přes 250 do 300 mm (95 kg/m3)</t>
  </si>
  <si>
    <t>1657764670</t>
  </si>
  <si>
    <t>9,05*(12,69-0,5)*0,285</t>
  </si>
  <si>
    <t>50</t>
  </si>
  <si>
    <t>998713103</t>
  </si>
  <si>
    <t>Přesun hmot pro izolace tepelné stanovený z hmotnosti přesunovaného materiálu vodorovná dopravní vzdálenost do 50 m v objektech výšky přes 12 m do 24 m</t>
  </si>
  <si>
    <t>-1641565636</t>
  </si>
  <si>
    <t>721</t>
  </si>
  <si>
    <t>Zdravotechnika - vnitřní kanalizace</t>
  </si>
  <si>
    <t>51</t>
  </si>
  <si>
    <t>721110806</t>
  </si>
  <si>
    <t>Demontáž potrubí z kameninových trub normálních nebo kyselinovzdorných přes 100 do DN 200</t>
  </si>
  <si>
    <t>1269178895</t>
  </si>
  <si>
    <t>položka pro dmtž kompletního odvětrání kanalizace po podlahu půdy</t>
  </si>
  <si>
    <t>"čv102 - pozn.2"3+2,4+2,1</t>
  </si>
  <si>
    <t>52</t>
  </si>
  <si>
    <t>721273153</t>
  </si>
  <si>
    <t>Ventilační hlavice z polypropylenu (PP) DN 110</t>
  </si>
  <si>
    <t>-2011802326</t>
  </si>
  <si>
    <t>položka pro ventil.hlavici na odvětrání kanalizace</t>
  </si>
  <si>
    <t>"čv103 - pozn.2"3</t>
  </si>
  <si>
    <t>53</t>
  </si>
  <si>
    <t>721ok</t>
  </si>
  <si>
    <t>Potrubí PVC DN110 pro odvětrání kanalizace - d,m</t>
  </si>
  <si>
    <t>-2114506459</t>
  </si>
  <si>
    <t>"čv104 - pozn.1"2,1+2,4+3</t>
  </si>
  <si>
    <t>54</t>
  </si>
  <si>
    <t>721pkp</t>
  </si>
  <si>
    <t>Přechodka kamenina/PVC DN110 - d,m</t>
  </si>
  <si>
    <t>-1622770827</t>
  </si>
  <si>
    <t>"čv104 - pozn.1"3</t>
  </si>
  <si>
    <t>55</t>
  </si>
  <si>
    <t>998721103</t>
  </si>
  <si>
    <t>Přesun hmot pro vnitřní kanalizace stanovený z hmotnosti přesunovaného materiálu vodorovná dopravní vzdálenost do 50 m v objektech výšky přes 12 do 24 m</t>
  </si>
  <si>
    <t>-1239180060</t>
  </si>
  <si>
    <t>741</t>
  </si>
  <si>
    <t>Elektroinstalace - silnoproud</t>
  </si>
  <si>
    <t>56</t>
  </si>
  <si>
    <t>741hr</t>
  </si>
  <si>
    <t>Nadzemní část hromosvodu - dmtž stávajícího vč.likvidace, d+m nového, revize</t>
  </si>
  <si>
    <t>kpl</t>
  </si>
  <si>
    <t>1857769470</t>
  </si>
  <si>
    <t>objem prací je popsán v TZ, čv102-pozn.4, čv103-pozn.4 (orientačně cca 75bm drátu 8mm + příslušenství)</t>
  </si>
  <si>
    <t>762</t>
  </si>
  <si>
    <t>Konstrukce tesařské</t>
  </si>
  <si>
    <t>57</t>
  </si>
  <si>
    <t>762341811</t>
  </si>
  <si>
    <t>Demontáž bednění a laťování bednění střech rovných, obloukových, sklonu do 60° se všemi nadstřešními konstrukcemi z prken hrubých, hoblovaných tl. do 32 mm</t>
  </si>
  <si>
    <t>-3372437</t>
  </si>
  <si>
    <t>čv102</t>
  </si>
  <si>
    <t>"pod AL šablonami vč.okapu"sp</t>
  </si>
  <si>
    <t>58</t>
  </si>
  <si>
    <t>762343811</t>
  </si>
  <si>
    <t>Demontáž bednění a laťování bednění okapů a štítových říms, včetně kostry, krajnice a závětrného prkna, pevných žaluzií a bednění z dílců, z prken hrubých, hoblovaných tl. do 32 mm</t>
  </si>
  <si>
    <t>-144388736</t>
  </si>
  <si>
    <t>čv102-pozn.6</t>
  </si>
  <si>
    <t>"římsa u atik.stěny"5*0,45</t>
  </si>
  <si>
    <t>59</t>
  </si>
  <si>
    <t>762342441</t>
  </si>
  <si>
    <t>Bednění a laťování montáž lišt trojúhelníkových nebo kontralatí</t>
  </si>
  <si>
    <t>771994870</t>
  </si>
  <si>
    <t>"výměra dle krokví ve výpisu + 5% rezerva"1,05*(40,3+16,7+266,8+2*4)</t>
  </si>
  <si>
    <t>60</t>
  </si>
  <si>
    <t>762342314</t>
  </si>
  <si>
    <t>Bednění a laťování montáž laťování střech složitých sklonu do 60° při osové vzdálenosti latí přes 150 do 360 mm</t>
  </si>
  <si>
    <t>-1556015747</t>
  </si>
  <si>
    <t>vzhledem ke složitosti střechy je zvolena položka pro vzdálenost latí do 360mm, přestože může být ve skutečnosti o malinko větší (dle typu tašky)</t>
  </si>
  <si>
    <t>61</t>
  </si>
  <si>
    <t>60514114</t>
  </si>
  <si>
    <t>řezivo jehličnaté latě střešní impregnované dl 4 m</t>
  </si>
  <si>
    <t>-382651561</t>
  </si>
  <si>
    <t>"výměra dle krokví ve výpisu + 5% rezerva"1,05*(40,3+16,7+266,8+2*4)*0,05*0,05</t>
  </si>
  <si>
    <t>"laťování"kr*3,5*0,04*0,06</t>
  </si>
  <si>
    <t>3,105*1,1 'Přepočtené koeficientem množství</t>
  </si>
  <si>
    <t>762341650</t>
  </si>
  <si>
    <t>Bednění a laťování montáž bednění štítových okapových říms, krajnic, závětrných prken a žaluzií ve spádu nebo rovnoběžně s okapem z prken hoblovaných</t>
  </si>
  <si>
    <t>1418248101</t>
  </si>
  <si>
    <t>"pod nástřešní žlaby, výměra dle K2 a š.cca 0,5m"44*0,5</t>
  </si>
  <si>
    <t>"úžlabí, výměra dle K14,15,16 a š.cca 0,6m"(3,5+2*5,4+4)*0,6</t>
  </si>
  <si>
    <t>762pp</t>
  </si>
  <si>
    <t>prkno tl.24mm jednostranně hoblované vč.impregnace</t>
  </si>
  <si>
    <t>298678915</t>
  </si>
  <si>
    <t>38,71*1,1 'Přepočtené koeficientem množství</t>
  </si>
  <si>
    <t>64</t>
  </si>
  <si>
    <t>762395000</t>
  </si>
  <si>
    <t>Spojovací prostředky krovů, bednění a laťování, nadstřešních konstrukcí svory, prkna, hřebíky, pásová ocel, vruty</t>
  </si>
  <si>
    <t>-451206322</t>
  </si>
  <si>
    <t>bed*0,024</t>
  </si>
  <si>
    <t>65</t>
  </si>
  <si>
    <t>762331921</t>
  </si>
  <si>
    <t>Vázané konstrukce krovů vyřezání části střešní vazby průřezové plochy řeziva přes 120 do 224 cm2, délky vyřezané části krovového prvku do 3 m</t>
  </si>
  <si>
    <t>-619881714</t>
  </si>
  <si>
    <t>"čv104 - pozn.2 + výpis prvků krovu čv106"2</t>
  </si>
  <si>
    <t>"čv104 - pozn.4 + výpis prvků krovu čv106"0,4</t>
  </si>
  <si>
    <t>"čv104 - pozn.4 + výpis prvků krovu čv106"1,5</t>
  </si>
  <si>
    <t>"čv104 - pozn.10 + výpis prvků krovu čv106"0,95*2</t>
  </si>
  <si>
    <t>"čv104 - pozn.12"2*4</t>
  </si>
  <si>
    <t>66</t>
  </si>
  <si>
    <t>762331923</t>
  </si>
  <si>
    <t>Vázané konstrukce krovů vyřezání části střešní vazby průřezové plochy řeziva přes 120 do 224 cm2, délky vyřezané části krovového prvku přes 5 do 8 m</t>
  </si>
  <si>
    <t>656834180</t>
  </si>
  <si>
    <t>"čv104 - pozn.3 + výpis prvků krovu čv106"5,6</t>
  </si>
  <si>
    <t>67</t>
  </si>
  <si>
    <t>762332923</t>
  </si>
  <si>
    <t>Vázané konstrukce krovů doplnění části střešní vazby z hranolů, nebo hranolků (materiál v ceně), průřezové plochy přes 224 do 288 cm2</t>
  </si>
  <si>
    <t>994056636</t>
  </si>
  <si>
    <t>"čv104 - pozn.2,3,4 + výpis prvků krovu čv106"2+6+1,5</t>
  </si>
  <si>
    <t>68</t>
  </si>
  <si>
    <t>762311003</t>
  </si>
  <si>
    <t>Celodřevěný plátový spoj s šikmými čely tříkolíkový, průřezové plochy přes 224 do 288 cm2</t>
  </si>
  <si>
    <t>-999656924</t>
  </si>
  <si>
    <t>položka pro spoj pozednice (podkladního trámu), počet kolíků stanoví zhotovitel, dle čv109 uvažováno se dvěma kolíky</t>
  </si>
  <si>
    <t>zhotovitel tuto položku ocení bez ohledu na počet kolíků uvedený v popisu položky</t>
  </si>
  <si>
    <t>v této ceně zohlednit také přesah nového prvku pro spoj</t>
  </si>
  <si>
    <t>"čv104 - pozn.2,4 + výpis prvků krovu čv106"1+1</t>
  </si>
  <si>
    <t>69</t>
  </si>
  <si>
    <t>762331952</t>
  </si>
  <si>
    <t>Vázané konstrukce krovů vyřezání části střešní vazby průřezové plochy řeziva průřezové plochy řeziva přes 450 cm2, délky vyřezané části krovového prvku přes 3 do 5 m</t>
  </si>
  <si>
    <t>884376330</t>
  </si>
  <si>
    <t>"čv104 - pozn.5 + výpis prvků krovu čv106"4</t>
  </si>
  <si>
    <t>70</t>
  </si>
  <si>
    <t>762332925</t>
  </si>
  <si>
    <t>Vázané konstrukce krovů doplnění části střešní vazby z hranolů, nebo hranolků (materiál v ceně), průřezové plochy přes 450 do 600 cm2</t>
  </si>
  <si>
    <t>953204168</t>
  </si>
  <si>
    <t>71</t>
  </si>
  <si>
    <t>762331922</t>
  </si>
  <si>
    <t>Vázané konstrukce krovů vyřezání části střešní vazby průřezové plochy řeziva přes 120 do 224 cm2, délky vyřezané části krovového prvku přes 3 do 5 m</t>
  </si>
  <si>
    <t>-992595683</t>
  </si>
  <si>
    <t>"čv104 - pozn.11 + výpis prvků krovu čv106"4,4</t>
  </si>
  <si>
    <t>72</t>
  </si>
  <si>
    <t>762331924</t>
  </si>
  <si>
    <t>Vázané konstrukce krovů vyřezání části střešní vazby průřezové plochy řeziva přes 120 do 224 cm2, délky vyřezané části krovového prvku přes 8 m</t>
  </si>
  <si>
    <t>-1707779970</t>
  </si>
  <si>
    <t>"TR12-výpis prvků krovu čv106"8,7*4</t>
  </si>
  <si>
    <t>73</t>
  </si>
  <si>
    <t>762332922</t>
  </si>
  <si>
    <t>Vázané konstrukce krovů doplnění části střešní vazby z hranolů, nebo hranolků (materiál v ceně), průřezové plochy přes 120 do 224 cm2</t>
  </si>
  <si>
    <t>-1488323347</t>
  </si>
  <si>
    <t>položka pro ocenění příložky VT - výměra jednostranně</t>
  </si>
  <si>
    <t>"čv104 - pozn.6 + výpis prvků krovu čv106"3*6</t>
  </si>
  <si>
    <t>"čv104 - pozn.12"1,5*4</t>
  </si>
  <si>
    <t>74</t>
  </si>
  <si>
    <t>762sm</t>
  </si>
  <si>
    <t>Spojovací materiál pro příložku VT dle čv108 (svorníky, podložky, hm.buldog) - d,m</t>
  </si>
  <si>
    <t>1915718801</t>
  </si>
  <si>
    <t>výměra = bm trámu určený k zesílení</t>
  </si>
  <si>
    <t>"čv104 - pozn.6 + výpis prvků krovu čv106"3*3</t>
  </si>
  <si>
    <t>75</t>
  </si>
  <si>
    <t>762311002</t>
  </si>
  <si>
    <t>Celodřevěný plátový spoj s šikmými čely tříkolíkový, průřezové plochy přes 120 do 224 cm2</t>
  </si>
  <si>
    <t>403233117</t>
  </si>
  <si>
    <t>položka pro spoj krokve, počet kolíků stanoví zhotovitel, dle čv109 uvažováno se 3-mi svorníky</t>
  </si>
  <si>
    <t>zhotovitel tuto položku ocení bez ohledu na popis položky</t>
  </si>
  <si>
    <t>"čv104 - pozn.11 + výpis prvků krovu čv106 + čv109"1</t>
  </si>
  <si>
    <t>"čv104 - pozn.12 + výpis prvků krovu čv106 + čv109"4</t>
  </si>
  <si>
    <t>76</t>
  </si>
  <si>
    <t>762331933</t>
  </si>
  <si>
    <t>Vázané konstrukce krovů vyřezání části střešní vazby průřezové plochy řeziva přes 224 do 288 cm2, délky vyřezané části krovového prvku přes 5 do 8 m</t>
  </si>
  <si>
    <t>-1654607849</t>
  </si>
  <si>
    <t>"čv104 - pozn.7 + výpis prvků krovu čv106"6,5</t>
  </si>
  <si>
    <t>"čv104 - pozn.9 + výpis prvků krovu čv106"5,8</t>
  </si>
  <si>
    <t>77</t>
  </si>
  <si>
    <t>762331931</t>
  </si>
  <si>
    <t>Vázané konstrukce krovů vyřezání části střešní vazby průřezové plochy řeziva přes 224 do 288 cm2, délky vyřezané části krovového prvku do 3 m</t>
  </si>
  <si>
    <t>2061685434</t>
  </si>
  <si>
    <t>"čv104 - pozn.8 + výpis prvků krovu čv106"2,6</t>
  </si>
  <si>
    <t>"TR13-výpis prvků krovu čv106"3</t>
  </si>
  <si>
    <t>78</t>
  </si>
  <si>
    <t>1219620207</t>
  </si>
  <si>
    <t>79</t>
  </si>
  <si>
    <t>762810111</t>
  </si>
  <si>
    <t>Záklop stropů z cementotřískových desek jednovrstvých šroubovaných na trámy na sraz, tloušťky desky 12 mm</t>
  </si>
  <si>
    <t>-2040043380</t>
  </si>
  <si>
    <t>položka pro ocenění zakrytí průduchů po odbouraných komínech</t>
  </si>
  <si>
    <t>"čv104 - pozn.12"0,5*(1,15+1,08)</t>
  </si>
  <si>
    <t>80</t>
  </si>
  <si>
    <t>762331811</t>
  </si>
  <si>
    <t>Demontáž vázaných konstrukcí krovů sklonu do 60° z hranolů, hranolků, fošen, průřezové plochy do 120 cm2</t>
  </si>
  <si>
    <t>-1008396086</t>
  </si>
  <si>
    <t>"demontáž komplet.námětku - výpis prvků krovu čv106"0,9*47</t>
  </si>
  <si>
    <t>81</t>
  </si>
  <si>
    <t>762332921</t>
  </si>
  <si>
    <t>Vázané konstrukce krovů doplnění části střešní vazby z hranolů, nebo hranolků (materiál v ceně), průřezové plochy do 120 cm2</t>
  </si>
  <si>
    <t>-671158992</t>
  </si>
  <si>
    <t>"TR14-výpis prvků krovu čv106"0,9*55</t>
  </si>
  <si>
    <t>82</t>
  </si>
  <si>
    <t>762333912</t>
  </si>
  <si>
    <t>Vázané konstrukce krovů otesání části střešní vazby z hranolů, nebo hranolků, průřezové plochy přes 120 do 224 cm2</t>
  </si>
  <si>
    <t>-1621638158</t>
  </si>
  <si>
    <t>výpis prvků krovu čv106</t>
  </si>
  <si>
    <t>"podkl.trám - výměra 50% délky, protože 2 strany nepřístupné"0,5*(38,5-2-5,6-0,4-1,5)</t>
  </si>
  <si>
    <t>"vzpěra 50%"0,5*(4,8*7)</t>
  </si>
  <si>
    <t>"pásek 50%"0,5*(0,9*(12-2)+1,45*16+1,9*7)</t>
  </si>
  <si>
    <t>"kleština 50%"0,5*(4,5*14+5,9*2+6,7*6+3,6*4+3,3*2)</t>
  </si>
  <si>
    <t>"krokev 50%"0,5*(40,3+16,7+266,8-4,4-8,7*4)</t>
  </si>
  <si>
    <t>83</t>
  </si>
  <si>
    <t>762333913</t>
  </si>
  <si>
    <t>Vázané konstrukce krovů otesání části střešní vazby z hranolů, nebo hranolků, průřezové plochy přes 224 do 288 cm2</t>
  </si>
  <si>
    <t>-1240260193</t>
  </si>
  <si>
    <t>"pozednice"48-9,1</t>
  </si>
  <si>
    <t>"sloupek"0,7*8+3,3*9+2,45*2+1,75*2</t>
  </si>
  <si>
    <t>"vaznice 50%"0,5*(24+1,4+3,1)</t>
  </si>
  <si>
    <t>"kleština 50%"0,5*(1,75*2)</t>
  </si>
  <si>
    <t>84</t>
  </si>
  <si>
    <t>762333915</t>
  </si>
  <si>
    <t>Vázané konstrukce krovů otesání části střešní vazby z hranolů, nebo hranolků, průřezové plochy přes 450 cm2</t>
  </si>
  <si>
    <t>-940996869</t>
  </si>
  <si>
    <t>"vazný trám"13,5*3+8,7+3,3+4,1+6,8+8,5+1,6*2</t>
  </si>
  <si>
    <t>85</t>
  </si>
  <si>
    <t>762pk</t>
  </si>
  <si>
    <t>Podepření tesařských kcí krovu dle potřeby</t>
  </si>
  <si>
    <t>1946100183</t>
  </si>
  <si>
    <t>86</t>
  </si>
  <si>
    <t>762811924</t>
  </si>
  <si>
    <t>Záklop stropů vyřezání částí záklopu nebo podbíjení z prken tl. do 32 mm, plochy jednotlivě přes 4,00 m2</t>
  </si>
  <si>
    <t>-1209066711</t>
  </si>
  <si>
    <t>9,2*2+2,7+13+0,9+2,35</t>
  </si>
  <si>
    <t>87</t>
  </si>
  <si>
    <t>762811923</t>
  </si>
  <si>
    <t>Záklop stropů vyřezání částí záklopu nebo podbíjení z prken tl. do 32 mm, plochy jednotlivě přes 1,00 do 4,00 m2</t>
  </si>
  <si>
    <t>1051433433</t>
  </si>
  <si>
    <t>5,65*2+2,89</t>
  </si>
  <si>
    <t>88</t>
  </si>
  <si>
    <t>762811922</t>
  </si>
  <si>
    <t>Záklop stropů vyřezání částí záklopu nebo podbíjení z prken tl. do 32 mm, plochy jednotlivě přes 0,25 do 1,00 m2</t>
  </si>
  <si>
    <t>1543508156</t>
  </si>
  <si>
    <t>6,25*2</t>
  </si>
  <si>
    <t>89</t>
  </si>
  <si>
    <t>762812935</t>
  </si>
  <si>
    <t>Záklop stropů zabednění částí záklopu z prken tl. do 32 mm (materiál v ceně), plochy jednotlivě přes 4,00 do 8,00 m2</t>
  </si>
  <si>
    <t>-734366433</t>
  </si>
  <si>
    <t>9,2*(1-0,15)+9,2*(1-0,15)</t>
  </si>
  <si>
    <t>2,7*(1,38-0,15)+(1-0,15)*(14,35-0,15)+0,6*1,5+0,9*0,85</t>
  </si>
  <si>
    <t>Mezisoučet</t>
  </si>
  <si>
    <t>"přípočet plochy na překládaný záklop cca 25%"z*0,25</t>
  </si>
  <si>
    <t>90</t>
  </si>
  <si>
    <t>762812934</t>
  </si>
  <si>
    <t>Záklop stropů zabednění částí záklopu z prken tl. do 32 mm (materiál v ceně), plochy jednotlivě přes 1,00 do 4,00 m2</t>
  </si>
  <si>
    <t>1345929560</t>
  </si>
  <si>
    <t>(0,75-0,15)*2,89</t>
  </si>
  <si>
    <t>"přípočet plochy na překládaný záklop cca 25%"z2*0,25</t>
  </si>
  <si>
    <t>91</t>
  </si>
  <si>
    <t>762081150</t>
  </si>
  <si>
    <t>Práce společné pro tesařské konstrukce hoblování hraněného řeziva přímo na staveništi</t>
  </si>
  <si>
    <t>1639190251</t>
  </si>
  <si>
    <t>položka pro přípočet na hoblovaná prkna pro záklop (v položce záklopu jsou prkna nehoblovaná)</t>
  </si>
  <si>
    <t>(z+z2)*1,25*0,032</t>
  </si>
  <si>
    <t>92</t>
  </si>
  <si>
    <t>762083121</t>
  </si>
  <si>
    <t>Práce společné pro tesařské konstrukce impregnace řeziva máčením proti dřevokaznému hmyzu, houbám a plísním, třída ohrožení 1 a 2 (dřevo v interiéru)</t>
  </si>
  <si>
    <t>-306297030</t>
  </si>
  <si>
    <t>93</t>
  </si>
  <si>
    <t>762822110</t>
  </si>
  <si>
    <t>Montáž stropních trámů z hraněného a polohraněného řeziva s trámovými výměnami, průřezové plochy do 144 cm2</t>
  </si>
  <si>
    <t>-1207360588</t>
  </si>
  <si>
    <t>"čv105 - pozn.2"3,8</t>
  </si>
  <si>
    <t>60511125</t>
  </si>
  <si>
    <t>fošny prismované (středové) řezivo stavební do š 160mm dl 2-5m</t>
  </si>
  <si>
    <t>336616210</t>
  </si>
  <si>
    <t>fošna pro provizorní uchycení podbití, do ceny započítat impregnaci!!!</t>
  </si>
  <si>
    <t>"čv105 - pozn.2"3,8*0,12*0,032</t>
  </si>
  <si>
    <t>0,015*1,1 'Přepočtené koeficientem množství</t>
  </si>
  <si>
    <t>762ppv</t>
  </si>
  <si>
    <t xml:space="preserve">Provizorní přichycení podbití vuty dle čv105 - pozn.2 </t>
  </si>
  <si>
    <t>-1118039051</t>
  </si>
  <si>
    <t>762821942</t>
  </si>
  <si>
    <t>Nosná konstrukce stropů vyřezání části stropního trámu průřezové plochy 288 do 450 cm2, délky vyřezané části trámu přes 3 do 5 m</t>
  </si>
  <si>
    <t>-5094313</t>
  </si>
  <si>
    <t>položka pro odstranění poškozeného stropního trámu (předpoklad vyřezání a šetného oddělení od podbití)</t>
  </si>
  <si>
    <t>"čv105 - pozn.2"3,75</t>
  </si>
  <si>
    <t>97</t>
  </si>
  <si>
    <t>762okp</t>
  </si>
  <si>
    <t>Odstranění vyčnívajících vrutů (hřebíků) z podbití po odstraněném strop.trámu (např.flexou)</t>
  </si>
  <si>
    <t>1051394110</t>
  </si>
  <si>
    <t>98</t>
  </si>
  <si>
    <t>762822130</t>
  </si>
  <si>
    <t>Montáž stropních trámů z hraněného a polohraněného řeziva s trámovými výměnami, průřezové plochy přes 288 do 450 cm2</t>
  </si>
  <si>
    <t>1453692752</t>
  </si>
  <si>
    <t>99</t>
  </si>
  <si>
    <t>762str</t>
  </si>
  <si>
    <t>stropní trám 160/230mm dřevěný hoblovaný impregnovaný - dodávka dle čv105 - pozn.2</t>
  </si>
  <si>
    <t>783900981</t>
  </si>
  <si>
    <t>3,75*1,1 'Přepočtené koeficientem množství</t>
  </si>
  <si>
    <t>100</t>
  </si>
  <si>
    <t>762pril</t>
  </si>
  <si>
    <t>Dřevěná příložka vč.spoj.úhelníku - d,m vč.následného uchycení podbití vuty dle čv105 - pozn.2</t>
  </si>
  <si>
    <t>-783669123</t>
  </si>
  <si>
    <t>101</t>
  </si>
  <si>
    <t>762oti</t>
  </si>
  <si>
    <t>Kce pro odvětrání tepelné izolace v podlaze přes štěrbiny ponechané v záklopu dle čv105, pozn.3 - d,m vč.překrytí děr.plechem</t>
  </si>
  <si>
    <t>-2011928083</t>
  </si>
  <si>
    <t>položka pro všechny šířky štěrbin a tloušťky podlahy A,B,C (cenový rozdíl je zanedbatelný)</t>
  </si>
  <si>
    <t>viz.detail odvětrání podlahy čv105</t>
  </si>
  <si>
    <t>do ceny započítat přihrnutí a urovnání suťového zasypu a ukotvení např.k záklopu a zdivu (vruty, lepidlo, úhelníky, atd.)</t>
  </si>
  <si>
    <t>9,63+0,3+3,25+7,7</t>
  </si>
  <si>
    <t>9,48+1,45</t>
  </si>
  <si>
    <t>3,25</t>
  </si>
  <si>
    <t>6,25+6,51</t>
  </si>
  <si>
    <t>2,89</t>
  </si>
  <si>
    <t>102</t>
  </si>
  <si>
    <t>762511224</t>
  </si>
  <si>
    <t>Podlahové konstrukce podkladové z dřevoštěpkových desek OSB jednovrstvých lepených na pero a drážku nebroušených, tloušťky desky 18 mm</t>
  </si>
  <si>
    <t>1957439220</t>
  </si>
  <si>
    <t>položka pro podlahu z desek OSB 4PD typ 3 lepené ve spoji</t>
  </si>
  <si>
    <t>"plocha půdy"175,5</t>
  </si>
  <si>
    <t>"odpočet štěrbin, prům.š.150mm"-vš*0,15</t>
  </si>
  <si>
    <t>103</t>
  </si>
  <si>
    <t>775591191</t>
  </si>
  <si>
    <t>Ostatní prvky pro plovoucí podlahy montáž podložky vyrovnávací a tlumící</t>
  </si>
  <si>
    <t>1568606916</t>
  </si>
  <si>
    <t>104</t>
  </si>
  <si>
    <t>61155351</t>
  </si>
  <si>
    <t>podložka izolační z pěnového PE 3 mm</t>
  </si>
  <si>
    <t>1713961781</t>
  </si>
  <si>
    <t>Poznámka k položce:
tl.4mm dle čv105</t>
  </si>
  <si>
    <t>167,893*1,05 'Přepočtené koeficientem množství</t>
  </si>
  <si>
    <t>105</t>
  </si>
  <si>
    <t>998762103</t>
  </si>
  <si>
    <t>Přesun hmot pro konstrukce tesařské stanovený z hmotnosti přesunovaného materiálu vodorovná dopravní vzdálenost do 50 m v objektech výšky přes 12 do 24 m</t>
  </si>
  <si>
    <t>-1430354427</t>
  </si>
  <si>
    <t>764</t>
  </si>
  <si>
    <t>Konstrukce klempířské</t>
  </si>
  <si>
    <t>106</t>
  </si>
  <si>
    <t>764001841</t>
  </si>
  <si>
    <t>Demontáž klempířských konstrukcí krytiny ze šablon do suti</t>
  </si>
  <si>
    <t>472409194</t>
  </si>
  <si>
    <t>2*((6,7+11,5)/2*6+(11,5+9)/2*3,1)</t>
  </si>
  <si>
    <t>5*3,1/2</t>
  </si>
  <si>
    <t>4*0,85*2</t>
  </si>
  <si>
    <t>(16,1-1,2-0,3)*9,1/2</t>
  </si>
  <si>
    <t>5,35*1,2*2</t>
  </si>
  <si>
    <t>3,7*2,3/2</t>
  </si>
  <si>
    <t>4*0,22*2</t>
  </si>
  <si>
    <t>107</t>
  </si>
  <si>
    <t>764001861</t>
  </si>
  <si>
    <t>Demontáž klempířských konstrukcí oplechování hřebene z hřebenáčů do suti</t>
  </si>
  <si>
    <t>-1221047663</t>
  </si>
  <si>
    <t>6,7-1,15-1,08</t>
  </si>
  <si>
    <t>1,2+0,3+2,85</t>
  </si>
  <si>
    <t>108</t>
  </si>
  <si>
    <t>764001881</t>
  </si>
  <si>
    <t>Demontáž klempířských konstrukcí oplechování nároží z hřebenáčů do suti</t>
  </si>
  <si>
    <t>439225408</t>
  </si>
  <si>
    <t>7,7*2+4*4+5,35*2</t>
  </si>
  <si>
    <t>109</t>
  </si>
  <si>
    <t>764001891</t>
  </si>
  <si>
    <t>Demontáž klempířských konstrukcí oplechování úžlabí do suti</t>
  </si>
  <si>
    <t>-18589358</t>
  </si>
  <si>
    <t>4*2+5,35*2</t>
  </si>
  <si>
    <t>110</t>
  </si>
  <si>
    <t>764002821</t>
  </si>
  <si>
    <t>Demontáž klempířských konstrukcí střešního výlezu do suti</t>
  </si>
  <si>
    <t>-394854374</t>
  </si>
  <si>
    <t>čv102 - pozn.3</t>
  </si>
  <si>
    <t>3+2+1+1</t>
  </si>
  <si>
    <t>111</t>
  </si>
  <si>
    <t>764002841</t>
  </si>
  <si>
    <t>Demontáž klempířských konstrukcí oplechování horních ploch zdí a nadezdívek do suti</t>
  </si>
  <si>
    <t>-917036016</t>
  </si>
  <si>
    <t>8,6*2</t>
  </si>
  <si>
    <t>"čv102 - pozn.5, atiková stěna - dmtž včetně rozrušeného malt.lože"4,4</t>
  </si>
  <si>
    <t>112</t>
  </si>
  <si>
    <t>764002861</t>
  </si>
  <si>
    <t>Demontáž klempířských konstrukcí oplechování říms do suti</t>
  </si>
  <si>
    <t>-1463301607</t>
  </si>
  <si>
    <t>"čv102 - pozn.6"5</t>
  </si>
  <si>
    <t>113</t>
  </si>
  <si>
    <t>764002871</t>
  </si>
  <si>
    <t>Demontáž klempířských konstrukcí lemování zdí do suti</t>
  </si>
  <si>
    <t>-1322890130</t>
  </si>
  <si>
    <t>8,8*2+0,65*4+1,15*2+1,08*2</t>
  </si>
  <si>
    <t>4,4*2+0,3*2</t>
  </si>
  <si>
    <t>114</t>
  </si>
  <si>
    <t>764003801</t>
  </si>
  <si>
    <t>Demontáž klempířských konstrukcí lemování trub, konzol, držáků, ventilačních nástavců a ostatních kusových prvků do suti</t>
  </si>
  <si>
    <t>-1769072144</t>
  </si>
  <si>
    <t>115</t>
  </si>
  <si>
    <t>764004821</t>
  </si>
  <si>
    <t>Demontáž klempířských konstrukcí žlabu nástřešního do suti</t>
  </si>
  <si>
    <t>-1590764405</t>
  </si>
  <si>
    <t>čv102,107</t>
  </si>
  <si>
    <t>9,3+13,5+11,5+13</t>
  </si>
  <si>
    <t>116</t>
  </si>
  <si>
    <t>764004861</t>
  </si>
  <si>
    <t>Demontáž klempířských konstrukcí svodu do suti</t>
  </si>
  <si>
    <t>-1271750409</t>
  </si>
  <si>
    <t>včetně kotev</t>
  </si>
  <si>
    <t>7+5,5+10+4</t>
  </si>
  <si>
    <t>117</t>
  </si>
  <si>
    <t>764131413</t>
  </si>
  <si>
    <t>Krytina ze svitků nebo tabulí z měděného plechu s úpravou u okapů, prostupů a výčnělků střechy rovné drážkováním ze svitků rš 670 mm, sklon střechy přes 30 do 60°</t>
  </si>
  <si>
    <t>-4230116</t>
  </si>
  <si>
    <t>"K1"0,6*7</t>
  </si>
  <si>
    <t>118</t>
  </si>
  <si>
    <t>764232437</t>
  </si>
  <si>
    <t>Oplechování střešních prvků z měděného plechu okapu okapovým plechem střechy rovné rš 670 mm</t>
  </si>
  <si>
    <t>1703465305</t>
  </si>
  <si>
    <t>rš nebude 670mm ale 600mm. V ceně zohlednit rš600mm (viz.tab.klemp.výrobků)!!!</t>
  </si>
  <si>
    <t>"K2"44</t>
  </si>
  <si>
    <t>119</t>
  </si>
  <si>
    <t>764533407</t>
  </si>
  <si>
    <t>Žlab nadokapní (nástřešní) z měděného plechu oblého tvaru, včetně háků, čel a hrdel rš 670 mm</t>
  </si>
  <si>
    <t>1389855173</t>
  </si>
  <si>
    <t>rš nebude 670mm ale 660mm. V ceně zohlednit rš660mm (viz.tab.klemp.výrobků)!!!</t>
  </si>
  <si>
    <t>do ceny započítat dilatace</t>
  </si>
  <si>
    <t>"K3"9,3</t>
  </si>
  <si>
    <t>"K4"13,5</t>
  </si>
  <si>
    <t>"K5"11,5</t>
  </si>
  <si>
    <t>"K6"13</t>
  </si>
  <si>
    <t>120</t>
  </si>
  <si>
    <t>764533427</t>
  </si>
  <si>
    <t>Žlab nadokapní (nástřešní) z měděného plechu Příplatek k cenám za zvýšenou pracnost při provedení rohu nebo koutu rš 670 mm</t>
  </si>
  <si>
    <t>277972924</t>
  </si>
  <si>
    <t>"K4"1+1</t>
  </si>
  <si>
    <t>"K5"1+2</t>
  </si>
  <si>
    <t>"K6"1+1</t>
  </si>
  <si>
    <t>121</t>
  </si>
  <si>
    <t>764k</t>
  </si>
  <si>
    <t>Kotlík nástřešního žlabu pro svod DN150 - d,m</t>
  </si>
  <si>
    <t>-1698286412</t>
  </si>
  <si>
    <t>"K3"1</t>
  </si>
  <si>
    <t>"K4"1</t>
  </si>
  <si>
    <t>"K5"1</t>
  </si>
  <si>
    <t>"K6"1</t>
  </si>
  <si>
    <t>122</t>
  </si>
  <si>
    <t>764235405</t>
  </si>
  <si>
    <t>Oplechování horních ploch zdí a nadezdívek (atik) z měděného plechu celoplošně lepených rš 400 mm</t>
  </si>
  <si>
    <t>640899303</t>
  </si>
  <si>
    <t>čv103-pozn.1</t>
  </si>
  <si>
    <t>"K7"2*8,8</t>
  </si>
  <si>
    <t>123</t>
  </si>
  <si>
    <t>764235407</t>
  </si>
  <si>
    <t>Oplechování horních ploch zdí a nadezdívek (atik) z měděného plechu celoplošně lepených rš 670 mm</t>
  </si>
  <si>
    <t>1255359070</t>
  </si>
  <si>
    <t>"K8"4,6</t>
  </si>
  <si>
    <t>124</t>
  </si>
  <si>
    <t>764331417</t>
  </si>
  <si>
    <t>Lemování zdí z měděného plechu boční nebo horní rovných, střech s krytinou skládanou mimo prejzovou rš 670 mm</t>
  </si>
  <si>
    <t>1677690446</t>
  </si>
  <si>
    <t>"K9"2*8,8</t>
  </si>
  <si>
    <t>125</t>
  </si>
  <si>
    <t>764331414</t>
  </si>
  <si>
    <t>Lemování zdí z měděného plechu boční nebo horní rovných, střech s krytinou skládanou mimo prejzovou rš 330 mm</t>
  </si>
  <si>
    <t>-267921174</t>
  </si>
  <si>
    <t>rš nebude 330mm ale 300mm. V ceně zohlednit rš300mm (viz.tab.klemp.výrobků)!!!</t>
  </si>
  <si>
    <t>"K10"2*0,9</t>
  </si>
  <si>
    <t>126</t>
  </si>
  <si>
    <t>764232404</t>
  </si>
  <si>
    <t>Oplechování střešních prvků z měděného plechu štítu závětrnou lištou rš 330 mm</t>
  </si>
  <si>
    <t>-1883587421</t>
  </si>
  <si>
    <t>rš nebude 330mm ale 350mm. V ceně zohlednit rš350mm (viz.tab.klemp.výrobků)!!!</t>
  </si>
  <si>
    <t>"K11"2*0,6</t>
  </si>
  <si>
    <t>127</t>
  </si>
  <si>
    <t>764535411</t>
  </si>
  <si>
    <t>Žlab mezistřešní nebo zaatikový z měděného plechu včetně čel a hrdel uložený v lůžku bez háků rš 1100 mm</t>
  </si>
  <si>
    <t>-519451079</t>
  </si>
  <si>
    <t>rš nebude 1100mm ale 900mm. V ceně zohlednit rš900mm (viz.tab.klemp.výrobků)!!!</t>
  </si>
  <si>
    <t>"K12"2*2</t>
  </si>
  <si>
    <t>128</t>
  </si>
  <si>
    <t>764031422</t>
  </si>
  <si>
    <t>Dilatační lišta z měděného plechu připojovací, včetně tmelení rš 120 mm</t>
  </si>
  <si>
    <t>1737282975</t>
  </si>
  <si>
    <t>"K3"10</t>
  </si>
  <si>
    <t>129</t>
  </si>
  <si>
    <t>764231467</t>
  </si>
  <si>
    <t>Oplechování střešních prvků z měděného plechu úžlabí rš 670 mm</t>
  </si>
  <si>
    <t>1077071711</t>
  </si>
  <si>
    <t>rš nebude 670mm ale 800mm. V ceně zohlednit rš800mm (viz.tab.klemp.výrobků)!!!</t>
  </si>
  <si>
    <t>"K14"3,5</t>
  </si>
  <si>
    <t>"K15"2*5,4</t>
  </si>
  <si>
    <t>"K16"4</t>
  </si>
  <si>
    <t>130</t>
  </si>
  <si>
    <t>764538424</t>
  </si>
  <si>
    <t>Svod z měděného plechu včetně objímek, kolen a odskoků kruhový, průměru 150 mm</t>
  </si>
  <si>
    <t>-57893943</t>
  </si>
  <si>
    <t>"K19,20,21"7+5,5+2*10</t>
  </si>
  <si>
    <t>131</t>
  </si>
  <si>
    <t>764518623</t>
  </si>
  <si>
    <t>Svod z pozinkovaného plechu s upraveným povrchem včetně objímek, kolen a odskoků kruhový, průměru 120 mm</t>
  </si>
  <si>
    <t>1556975223</t>
  </si>
  <si>
    <t>průměr nebude 120mm ale 150mm. V ceně zohlednit průměr 150mm (viz.tab.klemp.výrobků)!!!</t>
  </si>
  <si>
    <t>"K22"4</t>
  </si>
  <si>
    <t>132</t>
  </si>
  <si>
    <t>998764103</t>
  </si>
  <si>
    <t>Přesun hmot pro konstrukce klempířské stanovený z hmotnosti přesunovaného materiálu vodorovná dopravní vzdálenost do 50 m v objektech výšky přes 12 do 24 m</t>
  </si>
  <si>
    <t>-1106560127</t>
  </si>
  <si>
    <t>765</t>
  </si>
  <si>
    <t>Krytina skládaná</t>
  </si>
  <si>
    <t>133</t>
  </si>
  <si>
    <t>765113012</t>
  </si>
  <si>
    <t>Krytina keramická drážková sklonu střechy do 30° na sucho velkoformátová engobovaná</t>
  </si>
  <si>
    <t>2058417352</t>
  </si>
  <si>
    <t>specifikace dle čv103</t>
  </si>
  <si>
    <t>"odpočet okapu za nástřešním žlabem cca"-44*0,15</t>
  </si>
  <si>
    <t>134</t>
  </si>
  <si>
    <t>765113911</t>
  </si>
  <si>
    <t>Krytina keramická drážková sklonu střechy do 30° Příplatek cenám za sklon přes 30° do 40°</t>
  </si>
  <si>
    <t>-2112578876</t>
  </si>
  <si>
    <t>135</t>
  </si>
  <si>
    <t>765113111</t>
  </si>
  <si>
    <t>Krytina keramická drážková sklonu střechy do 30° okapová hrana s větracím pásem plastovým</t>
  </si>
  <si>
    <t>2006550531</t>
  </si>
  <si>
    <t>čv103</t>
  </si>
  <si>
    <t>9,15+6,95+2,85+6,7+2,85+2,45+5+1,2+9,15</t>
  </si>
  <si>
    <t>136</t>
  </si>
  <si>
    <t>765113212</t>
  </si>
  <si>
    <t>Krytina keramická drážková sklonu střechy do 30° nárožní hrana na sucho s větracím lepícím pásem kovovým z hřebenáčů engobovaných</t>
  </si>
  <si>
    <t>1447735056</t>
  </si>
  <si>
    <t>čv103 - pozn.7</t>
  </si>
  <si>
    <t>7,7*2+4*2+5,35*2+3*2</t>
  </si>
  <si>
    <t>137</t>
  </si>
  <si>
    <t>765113312</t>
  </si>
  <si>
    <t>Krytina keramická drážková sklonu střechy do 30° hřeben na sucho s větracím pásem kovovým z hřebenáčů engobovaných</t>
  </si>
  <si>
    <t>-1853760608</t>
  </si>
  <si>
    <t>6,7+1,2+2,85+0,3</t>
  </si>
  <si>
    <t>138</t>
  </si>
  <si>
    <t>765115401</t>
  </si>
  <si>
    <t>Montáž střešních doplňků krytiny keramické protisněhové zábrany háku</t>
  </si>
  <si>
    <t>750785688</t>
  </si>
  <si>
    <t>sp*1,4</t>
  </si>
  <si>
    <t>139</t>
  </si>
  <si>
    <t>59660241</t>
  </si>
  <si>
    <t>hák protisněhový C-380</t>
  </si>
  <si>
    <t>477092041</t>
  </si>
  <si>
    <t>140</t>
  </si>
  <si>
    <t>765191021</t>
  </si>
  <si>
    <t>Montáž pojistné hydroizolační fólie kladené ve sklonu přes 20° s lepenými přesahy na krokve</t>
  </si>
  <si>
    <t>-1062126942</t>
  </si>
  <si>
    <t>141</t>
  </si>
  <si>
    <t>28329295</t>
  </si>
  <si>
    <t>membrána podstřešní (reakce na oheň - třída E) 150 g/m2 s aplikovanou spojovací páskou</t>
  </si>
  <si>
    <t>-1560221470</t>
  </si>
  <si>
    <t>265,985*1,1 'Přepočtené koeficientem množství</t>
  </si>
  <si>
    <t>142</t>
  </si>
  <si>
    <t>765pt</t>
  </si>
  <si>
    <t>Systémová prostupová taška pro potrubí PVC DN110 - d,m</t>
  </si>
  <si>
    <t>-499107053</t>
  </si>
  <si>
    <t>"čv103 - pozn.8"3</t>
  </si>
  <si>
    <t>143</t>
  </si>
  <si>
    <t>765sv</t>
  </si>
  <si>
    <t>Střešní výlez - d,m dle popisu v pozn.3 čv103</t>
  </si>
  <si>
    <t>-1785009871</t>
  </si>
  <si>
    <t>144</t>
  </si>
  <si>
    <t>765suo</t>
  </si>
  <si>
    <t>Systémové úvazové oko - d,m vč.kotvení do krokví a zapravení krytiny</t>
  </si>
  <si>
    <t>1060909368</t>
  </si>
  <si>
    <t>cena vč.případné revize</t>
  </si>
  <si>
    <t>"čv103 - pozn.9"17</t>
  </si>
  <si>
    <t>145</t>
  </si>
  <si>
    <t>765192001</t>
  </si>
  <si>
    <t>Nouzové zakrytí střechy plachtou</t>
  </si>
  <si>
    <t>346486753</t>
  </si>
  <si>
    <t>ochrana objektu před zatečením srážkové vody</t>
  </si>
  <si>
    <t>146</t>
  </si>
  <si>
    <t>998765103</t>
  </si>
  <si>
    <t>Přesun hmot pro krytiny skládané stanovený z hmotnosti přesunovaného materiálu vodorovná dopravní vzdálenost do 50 m na objektech výšky přes 12 do 24 m</t>
  </si>
  <si>
    <t>1020751365</t>
  </si>
  <si>
    <t>783</t>
  </si>
  <si>
    <t>Dokončovací práce - nátěry</t>
  </si>
  <si>
    <t>147</t>
  </si>
  <si>
    <t>783213121</t>
  </si>
  <si>
    <t>Napouštěcí nátěr tesařských konstrukcí zabudovaných do konstrukce proti dřevokazným houbám, hmyzu a plísním dvojnásobný syntetický</t>
  </si>
  <si>
    <t>313792585</t>
  </si>
  <si>
    <t>"podkl.trám - 2 strany nepřístupné"0,3*38,5</t>
  </si>
  <si>
    <t>"vazný trám"(0,21*2+0,25*2)*(13,5*3+8,7+3,3+4,1+6,8+8,5+1,6*2+3,8)</t>
  </si>
  <si>
    <t>"pozednice"(0,155*2+0,185*2)*48</t>
  </si>
  <si>
    <t>"sloupek"(0,15*4)*0,7*8+(0,155*2+0,185*2)*3,3*9+(0,16*4)*2,45*2+(0,15*2+0,17*2)*1,75*2</t>
  </si>
  <si>
    <t>"vaznice"(0,16*2+0,18*2)*(24+1,4+3,1)</t>
  </si>
  <si>
    <t>"vzpěra"(0,125*2+0,15*2)*(4,8*7+5,8)</t>
  </si>
  <si>
    <t>"pásek"(0,14*4)*0,9*12+(0,11*2+0,14*2)*(1,45*16+1,9*7)</t>
  </si>
  <si>
    <t>"kleština"(0,1*2+0,165*2)*(4,5*14+5,9*2)+(0,09*2+0,2*2)*(6,7*6+3,6*4+3,3*2)+(0,12*2+0,2*2)*1,75*2</t>
  </si>
  <si>
    <t>"krokev"(0,125*2+0,165*2)*(40,3+16,7+266,8+1,5*4)</t>
  </si>
  <si>
    <t>"námětek"(0,08*2+0,1*2)*0,9*55</t>
  </si>
  <si>
    <t>čv105 - pozn.1 (odkryté strop.trámy a podbití)</t>
  </si>
  <si>
    <t>9,05*1*2+0,6*2,35+(14,35-0,3)*1+2,25*1,38+2,4*0,3+0,75*2,89</t>
  </si>
  <si>
    <t>0,285*2*18*1,25+0,23*2*12*1,25+0,23*2*2*0,85+0,19*2*3*1</t>
  </si>
  <si>
    <t>"ostatní plocha v dosahu - odhad"20</t>
  </si>
  <si>
    <t>148</t>
  </si>
  <si>
    <t>783b</t>
  </si>
  <si>
    <t>Prosicení biocidem okolí nahrazovaného stropního trámu - d,m</t>
  </si>
  <si>
    <t>1759061118</t>
  </si>
  <si>
    <t>"čv105 - pozn.2"1</t>
  </si>
  <si>
    <t>149</t>
  </si>
  <si>
    <t>783kap</t>
  </si>
  <si>
    <t>Ošetření kapsy po podkladním támu biocidem před zazděním - d,m</t>
  </si>
  <si>
    <t>165397360</t>
  </si>
  <si>
    <t>"čv104 - pozn.3, kapsa po podkladním támu"1</t>
  </si>
  <si>
    <t>VRN</t>
  </si>
  <si>
    <t>Vedlejší rozpočtové náklady</t>
  </si>
  <si>
    <t>VRN1</t>
  </si>
  <si>
    <t>Průzkumné, geodetické a projektové práce</t>
  </si>
  <si>
    <t>150</t>
  </si>
  <si>
    <t>011002000</t>
  </si>
  <si>
    <t>Průzkumné práce</t>
  </si>
  <si>
    <t>…</t>
  </si>
  <si>
    <t>1024</t>
  </si>
  <si>
    <t>-350453218</t>
  </si>
  <si>
    <t>"např. dodatečná kontrola stavu krovu"1</t>
  </si>
  <si>
    <t>151</t>
  </si>
  <si>
    <t>013203000</t>
  </si>
  <si>
    <t>Dokumentace stavby bez rozlišení</t>
  </si>
  <si>
    <t>2014870607</t>
  </si>
  <si>
    <t>"dílenská a výrobní dokumentace v potřebném rozsahu pro stavbu např. PD pro lešení,..."1</t>
  </si>
  <si>
    <t>Projekt dopravně inženýrských opatření (DIO) dle potřeby</t>
  </si>
  <si>
    <t>152</t>
  </si>
  <si>
    <t>013254000</t>
  </si>
  <si>
    <t>Dokumentace skutečného provedení stavby</t>
  </si>
  <si>
    <t>-1664022396</t>
  </si>
  <si>
    <t>VRN3</t>
  </si>
  <si>
    <t>Zařízení staveniště</t>
  </si>
  <si>
    <t>153</t>
  </si>
  <si>
    <t>030001000</t>
  </si>
  <si>
    <t>113190279</t>
  </si>
  <si>
    <t>"zřízení, provoz a zrušení zs (buňky, wc, stav.vrátek případně jeřáb, vše potřebné pro realizaci díla dle uvážení zhotovitele)"1</t>
  </si>
  <si>
    <t>Zajištění oplocení stavby dle požadavku KooBOZP</t>
  </si>
  <si>
    <t>"ochranné zábralí, oplocení"</t>
  </si>
  <si>
    <t>provizorní dopravní značení v případě potřeby dle DIO</t>
  </si>
  <si>
    <t>VRN4</t>
  </si>
  <si>
    <t>Inženýrská činnost</t>
  </si>
  <si>
    <t>154</t>
  </si>
  <si>
    <t>043002000</t>
  </si>
  <si>
    <t>Zkoušky a ostatní měření</t>
  </si>
  <si>
    <t>920270752</t>
  </si>
  <si>
    <t>"všechny potřebné zkoušky a měření pro provedení díla (např. odtrhové pro lešení)"1</t>
  </si>
  <si>
    <t>155</t>
  </si>
  <si>
    <t>045002000</t>
  </si>
  <si>
    <t>Kompletační a koordinační činnost</t>
  </si>
  <si>
    <t>1315771756</t>
  </si>
  <si>
    <t>"např. fotodokumentace stáv.stavu objektů a jejich sledování v průběhu výstavby atd."1</t>
  </si>
  <si>
    <t>vypracování a předání Kontrolních a zkušebních plánů dle SOD</t>
  </si>
  <si>
    <t>Předání rizik zhotovitele a subdodavatelů KooBOZP</t>
  </si>
  <si>
    <t>Vypracování a aktualizace detailního týdenního HMG</t>
  </si>
  <si>
    <t>dodání všech dokladů dle SOD</t>
  </si>
  <si>
    <t>vypracování DIO v případě potřeby</t>
  </si>
  <si>
    <t>zábory veřej.prostranství</t>
  </si>
  <si>
    <t>VRN7</t>
  </si>
  <si>
    <t>Provozní vlivy</t>
  </si>
  <si>
    <t>156</t>
  </si>
  <si>
    <t>070001000</t>
  </si>
  <si>
    <t>-1107705142</t>
  </si>
  <si>
    <t>ztížený pohyb vozidel v centrech měst, ochranná pásma vedení</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</si>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</sst>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7">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800080"/>
      <name val="Trebuchet MS"/>
    </font>
    <font>
      <sz val="8"/>
      <color rgb="FFFF0000"/>
      <name val="Trebuchet MS"/>
    </font>
    <font>
      <sz val="8"/>
      <color rgb="FF0000A8"/>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sz val="8"/>
      <color rgb="FF00000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6" fillId="0" borderId="0" applyNumberFormat="0" applyFill="0" applyBorder="0" applyAlignment="0" applyProtection="0"/>
  </cellStyleXfs>
  <cellXfs count="368">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protection locked="0"/>
    </xf>
    <xf numFmtId="0" fontId="13" fillId="2" borderId="0" xfId="0" applyFont="1" applyFill="1" applyAlignment="1" applyProtection="1">
      <alignment horizontal="left" vertical="center"/>
    </xf>
    <xf numFmtId="0" fontId="14" fillId="2" borderId="0" xfId="0" applyFont="1" applyFill="1" applyAlignment="1" applyProtection="1">
      <alignment vertical="center"/>
    </xf>
    <xf numFmtId="0" fontId="15" fillId="2" borderId="0" xfId="0" applyFont="1" applyFill="1" applyAlignment="1" applyProtection="1">
      <alignment horizontal="left" vertical="center"/>
    </xf>
    <xf numFmtId="0" fontId="16" fillId="2" borderId="0" xfId="1" applyFont="1" applyFill="1" applyAlignment="1" applyProtection="1">
      <alignment vertical="center"/>
    </xf>
    <xf numFmtId="0" fontId="46" fillId="2" borderId="0" xfId="1" applyFill="1"/>
    <xf numFmtId="0" fontId="0" fillId="2" borderId="0" xfId="0" applyFill="1"/>
    <xf numFmtId="0" fontId="13" fillId="2" borderId="0" xfId="0" applyFont="1" applyFill="1" applyAlignment="1">
      <alignment horizontal="lef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7" fillId="0" borderId="0" xfId="0" applyFont="1" applyBorder="1" applyAlignment="1" applyProtection="1">
      <alignment horizontal="left" vertical="center"/>
    </xf>
    <xf numFmtId="0" fontId="0" fillId="0" borderId="6" xfId="0" applyBorder="1" applyProtection="1"/>
    <xf numFmtId="0" fontId="18"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1"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1" fillId="0" borderId="0" xfId="0" applyFont="1" applyAlignment="1">
      <alignment horizontal="left" vertical="center"/>
    </xf>
    <xf numFmtId="0" fontId="20"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2" fillId="0" borderId="8" xfId="0" applyFont="1" applyBorder="1" applyAlignment="1" applyProtection="1">
      <alignment horizontal="left" vertical="center"/>
    </xf>
    <xf numFmtId="0" fontId="0" fillId="0" borderId="8" xfId="0" applyFont="1" applyBorder="1" applyAlignment="1" applyProtection="1">
      <alignment vertical="center"/>
    </xf>
    <xf numFmtId="4" fontId="22"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1"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7"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20"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3" fillId="0" borderId="0" xfId="0" applyFont="1" applyAlignment="1" applyProtection="1">
      <alignment vertical="center"/>
    </xf>
    <xf numFmtId="165" fontId="2" fillId="0" borderId="0" xfId="0" applyNumberFormat="1" applyFont="1" applyAlignment="1" applyProtection="1">
      <alignment horizontal="lef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20" fillId="0" borderId="20" xfId="0" applyFont="1" applyBorder="1" applyAlignment="1" applyProtection="1">
      <alignment horizontal="center" vertical="center" wrapText="1"/>
    </xf>
    <xf numFmtId="0" fontId="20" fillId="0" borderId="21" xfId="0" applyFont="1" applyBorder="1" applyAlignment="1" applyProtection="1">
      <alignment horizontal="center" vertical="center" wrapText="1"/>
    </xf>
    <xf numFmtId="0" fontId="20"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4" fontId="24" fillId="0" borderId="18"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9" xfId="0" applyNumberFormat="1" applyFont="1" applyBorder="1" applyAlignment="1" applyProtection="1">
      <alignment vertical="center"/>
    </xf>
    <xf numFmtId="0" fontId="3"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14" fillId="2" borderId="0" xfId="0" applyFont="1" applyFill="1" applyAlignment="1">
      <alignment vertical="center"/>
    </xf>
    <xf numFmtId="0" fontId="15" fillId="2" borderId="0" xfId="0" applyFont="1" applyFill="1" applyAlignment="1">
      <alignment horizontal="left" vertical="center"/>
    </xf>
    <xf numFmtId="0" fontId="31" fillId="2" borderId="0" xfId="1" applyFont="1" applyFill="1" applyAlignment="1">
      <alignment vertical="center"/>
    </xf>
    <xf numFmtId="0" fontId="14" fillId="2" borderId="0" xfId="0" applyFont="1" applyFill="1" applyAlignment="1" applyProtection="1">
      <alignment vertical="center"/>
      <protection locked="0"/>
    </xf>
    <xf numFmtId="0" fontId="32" fillId="0" borderId="0" xfId="0" applyFont="1" applyAlignment="1">
      <alignment horizontal="left" vertical="center"/>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20"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2" fillId="0" borderId="0" xfId="0" applyFont="1" applyBorder="1" applyAlignment="1" applyProtection="1">
      <alignment horizontal="left" vertical="center"/>
    </xf>
    <xf numFmtId="4" fontId="25"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3"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5" fillId="0" borderId="0" xfId="0" applyNumberFormat="1" applyFont="1" applyAlignment="1" applyProtection="1"/>
    <xf numFmtId="166" fontId="34" fillId="0" borderId="16" xfId="0" applyNumberFormat="1" applyFont="1" applyBorder="1" applyAlignment="1" applyProtection="1"/>
    <xf numFmtId="166" fontId="34" fillId="0" borderId="17" xfId="0" applyNumberFormat="1" applyFont="1" applyBorder="1" applyAlignment="1" applyProtection="1"/>
    <xf numFmtId="4" fontId="35"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36"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7" fillId="0" borderId="0" xfId="0" applyFont="1" applyAlignment="1" applyProtection="1">
      <alignment vertical="center" wrapText="1"/>
    </xf>
    <xf numFmtId="0" fontId="0" fillId="0" borderId="18" xfId="0" applyFont="1" applyBorder="1" applyAlignment="1" applyProtection="1">
      <alignment vertical="center"/>
    </xf>
    <xf numFmtId="0" fontId="38" fillId="0" borderId="28" xfId="0" applyFont="1" applyBorder="1" applyAlignment="1" applyProtection="1">
      <alignment horizontal="center" vertical="center"/>
    </xf>
    <xf numFmtId="49" fontId="38" fillId="0" borderId="28" xfId="0" applyNumberFormat="1" applyFont="1" applyBorder="1" applyAlignment="1" applyProtection="1">
      <alignment horizontal="left" vertical="center" wrapText="1"/>
    </xf>
    <xf numFmtId="0" fontId="38" fillId="0" borderId="28" xfId="0" applyFont="1" applyBorder="1" applyAlignment="1" applyProtection="1">
      <alignment horizontal="left" vertical="center" wrapText="1"/>
    </xf>
    <xf numFmtId="0" fontId="38" fillId="0" borderId="28" xfId="0" applyFont="1" applyBorder="1" applyAlignment="1" applyProtection="1">
      <alignment horizontal="center" vertical="center" wrapText="1"/>
    </xf>
    <xf numFmtId="167" fontId="38" fillId="0" borderId="28" xfId="0" applyNumberFormat="1" applyFont="1" applyBorder="1" applyAlignment="1" applyProtection="1">
      <alignment vertical="center"/>
    </xf>
    <xf numFmtId="4" fontId="38" fillId="3" borderId="28" xfId="0" applyNumberFormat="1" applyFont="1" applyFill="1" applyBorder="1" applyAlignment="1" applyProtection="1">
      <alignment vertical="center"/>
      <protection locked="0"/>
    </xf>
    <xf numFmtId="4" fontId="38" fillId="0" borderId="28" xfId="0" applyNumberFormat="1" applyFont="1" applyBorder="1" applyAlignment="1" applyProtection="1">
      <alignment vertical="center"/>
    </xf>
    <xf numFmtId="0" fontId="38" fillId="0" borderId="5" xfId="0" applyFont="1" applyBorder="1" applyAlignment="1">
      <alignment vertical="center"/>
    </xf>
    <xf numFmtId="0" fontId="38" fillId="3" borderId="28"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8" fillId="0" borderId="23" xfId="0" applyFont="1" applyBorder="1" applyAlignment="1" applyProtection="1">
      <alignment vertical="center"/>
    </xf>
    <xf numFmtId="0" fontId="8" fillId="0" borderId="24" xfId="0" applyFont="1" applyBorder="1" applyAlignment="1" applyProtection="1">
      <alignment vertical="center"/>
    </xf>
    <xf numFmtId="0" fontId="8" fillId="0" borderId="25" xfId="0" applyFont="1" applyBorder="1" applyAlignment="1" applyProtection="1">
      <alignment vertical="center"/>
    </xf>
    <xf numFmtId="0" fontId="0" fillId="0" borderId="0" xfId="0" applyAlignment="1">
      <alignment vertical="top"/>
      <protection locked="0"/>
    </xf>
    <xf numFmtId="0" fontId="39" fillId="0" borderId="29" xfId="0" applyFont="1" applyBorder="1" applyAlignment="1">
      <alignment vertical="center" wrapText="1"/>
      <protection locked="0"/>
    </xf>
    <xf numFmtId="0" fontId="39" fillId="0" borderId="30" xfId="0" applyFont="1" applyBorder="1" applyAlignment="1">
      <alignment vertical="center" wrapText="1"/>
      <protection locked="0"/>
    </xf>
    <xf numFmtId="0" fontId="39" fillId="0" borderId="31" xfId="0" applyFont="1" applyBorder="1" applyAlignment="1">
      <alignment vertical="center" wrapText="1"/>
      <protection locked="0"/>
    </xf>
    <xf numFmtId="0" fontId="39" fillId="0" borderId="32" xfId="0" applyFont="1" applyBorder="1" applyAlignment="1">
      <alignment horizontal="center" vertical="center" wrapText="1"/>
      <protection locked="0"/>
    </xf>
    <xf numFmtId="0" fontId="40" fillId="0" borderId="1" xfId="0" applyFont="1" applyBorder="1" applyAlignment="1">
      <alignment horizontal="center" vertical="center" wrapText="1"/>
      <protection locked="0"/>
    </xf>
    <xf numFmtId="0" fontId="39" fillId="0" borderId="33" xfId="0" applyFont="1" applyBorder="1" applyAlignment="1">
      <alignment horizontal="center" vertical="center" wrapText="1"/>
      <protection locked="0"/>
    </xf>
    <xf numFmtId="0" fontId="39" fillId="0" borderId="32" xfId="0" applyFont="1" applyBorder="1" applyAlignment="1">
      <alignment vertical="center" wrapText="1"/>
      <protection locked="0"/>
    </xf>
    <xf numFmtId="0" fontId="41" fillId="0" borderId="34" xfId="0" applyFont="1" applyBorder="1" applyAlignment="1">
      <alignment horizontal="left" wrapText="1"/>
      <protection locked="0"/>
    </xf>
    <xf numFmtId="0" fontId="39" fillId="0" borderId="33" xfId="0" applyFont="1" applyBorder="1" applyAlignment="1">
      <alignment vertical="center" wrapText="1"/>
      <protection locked="0"/>
    </xf>
    <xf numFmtId="0" fontId="41" fillId="0" borderId="1" xfId="0" applyFont="1" applyBorder="1" applyAlignment="1">
      <alignment horizontal="left" vertical="center" wrapText="1"/>
      <protection locked="0"/>
    </xf>
    <xf numFmtId="0" fontId="42" fillId="0" borderId="1" xfId="0" applyFont="1" applyBorder="1" applyAlignment="1">
      <alignment horizontal="left" vertical="center" wrapText="1"/>
      <protection locked="0"/>
    </xf>
    <xf numFmtId="0" fontId="42" fillId="0" borderId="32" xfId="0" applyFont="1" applyBorder="1" applyAlignment="1">
      <alignment vertical="center" wrapText="1"/>
      <protection locked="0"/>
    </xf>
    <xf numFmtId="0" fontId="42" fillId="0" borderId="1" xfId="0" applyFont="1" applyBorder="1" applyAlignment="1">
      <alignment vertical="center" wrapText="1"/>
      <protection locked="0"/>
    </xf>
    <xf numFmtId="0" fontId="42" fillId="0" borderId="1" xfId="0" applyFont="1" applyBorder="1" applyAlignment="1">
      <alignment vertical="center"/>
      <protection locked="0"/>
    </xf>
    <xf numFmtId="0" fontId="42" fillId="0" borderId="1" xfId="0" applyFont="1" applyBorder="1" applyAlignment="1">
      <alignment horizontal="left" vertical="center"/>
      <protection locked="0"/>
    </xf>
    <xf numFmtId="49" fontId="42" fillId="0" borderId="1" xfId="0" applyNumberFormat="1" applyFont="1" applyBorder="1" applyAlignment="1">
      <alignment horizontal="left" vertical="center" wrapText="1"/>
      <protection locked="0"/>
    </xf>
    <xf numFmtId="49" fontId="42" fillId="0" borderId="1" xfId="0" applyNumberFormat="1" applyFont="1" applyBorder="1" applyAlignment="1">
      <alignment vertical="center" wrapText="1"/>
      <protection locked="0"/>
    </xf>
    <xf numFmtId="0" fontId="39" fillId="0" borderId="35" xfId="0" applyFont="1" applyBorder="1" applyAlignment="1">
      <alignment vertical="center" wrapText="1"/>
      <protection locked="0"/>
    </xf>
    <xf numFmtId="0" fontId="43" fillId="0" borderId="34" xfId="0" applyFont="1" applyBorder="1" applyAlignment="1">
      <alignment vertical="center" wrapText="1"/>
      <protection locked="0"/>
    </xf>
    <xf numFmtId="0" fontId="39" fillId="0" borderId="36" xfId="0" applyFont="1" applyBorder="1" applyAlignment="1">
      <alignment vertical="center" wrapText="1"/>
      <protection locked="0"/>
    </xf>
    <xf numFmtId="0" fontId="39" fillId="0" borderId="1" xfId="0" applyFont="1" applyBorder="1" applyAlignment="1">
      <alignment vertical="top"/>
      <protection locked="0"/>
    </xf>
    <xf numFmtId="0" fontId="39" fillId="0" borderId="0" xfId="0" applyFont="1" applyAlignment="1">
      <alignment vertical="top"/>
      <protection locked="0"/>
    </xf>
    <xf numFmtId="0" fontId="39" fillId="0" borderId="29" xfId="0" applyFont="1" applyBorder="1" applyAlignment="1">
      <alignment horizontal="left" vertical="center"/>
      <protection locked="0"/>
    </xf>
    <xf numFmtId="0" fontId="39" fillId="0" borderId="30" xfId="0" applyFont="1" applyBorder="1" applyAlignment="1">
      <alignment horizontal="left" vertical="center"/>
      <protection locked="0"/>
    </xf>
    <xf numFmtId="0" fontId="39" fillId="0" borderId="31" xfId="0" applyFont="1" applyBorder="1" applyAlignment="1">
      <alignment horizontal="left" vertical="center"/>
      <protection locked="0"/>
    </xf>
    <xf numFmtId="0" fontId="39" fillId="0" borderId="32" xfId="0" applyFont="1" applyBorder="1" applyAlignment="1">
      <alignment horizontal="left" vertical="center"/>
      <protection locked="0"/>
    </xf>
    <xf numFmtId="0" fontId="40" fillId="0" borderId="1" xfId="0" applyFont="1" applyBorder="1" applyAlignment="1">
      <alignment horizontal="center" vertical="center"/>
      <protection locked="0"/>
    </xf>
    <xf numFmtId="0" fontId="39" fillId="0" borderId="33" xfId="0" applyFont="1" applyBorder="1" applyAlignment="1">
      <alignment horizontal="left" vertical="center"/>
      <protection locked="0"/>
    </xf>
    <xf numFmtId="0" fontId="41" fillId="0" borderId="1" xfId="0" applyFont="1" applyBorder="1" applyAlignment="1">
      <alignment horizontal="left" vertical="center"/>
      <protection locked="0"/>
    </xf>
    <xf numFmtId="0" fontId="44" fillId="0" borderId="0" xfId="0" applyFont="1" applyAlignment="1">
      <alignment horizontal="left" vertical="center"/>
      <protection locked="0"/>
    </xf>
    <xf numFmtId="0" fontId="41" fillId="0" borderId="34" xfId="0" applyFont="1" applyBorder="1" applyAlignment="1">
      <alignment horizontal="left" vertical="center"/>
      <protection locked="0"/>
    </xf>
    <xf numFmtId="0" fontId="41" fillId="0" borderId="34" xfId="0" applyFont="1" applyBorder="1" applyAlignment="1">
      <alignment horizontal="center" vertical="center"/>
      <protection locked="0"/>
    </xf>
    <xf numFmtId="0" fontId="44" fillId="0" borderId="34" xfId="0" applyFont="1" applyBorder="1" applyAlignment="1">
      <alignment horizontal="left" vertical="center"/>
      <protection locked="0"/>
    </xf>
    <xf numFmtId="0" fontId="45" fillId="0" borderId="1" xfId="0" applyFont="1" applyBorder="1" applyAlignment="1">
      <alignment horizontal="left" vertical="center"/>
      <protection locked="0"/>
    </xf>
    <xf numFmtId="0" fontId="42" fillId="0" borderId="0" xfId="0" applyFont="1" applyAlignment="1">
      <alignment horizontal="left" vertical="center"/>
      <protection locked="0"/>
    </xf>
    <xf numFmtId="0" fontId="42" fillId="0" borderId="1" xfId="0" applyFont="1" applyBorder="1" applyAlignment="1">
      <alignment horizontal="center" vertical="center"/>
      <protection locked="0"/>
    </xf>
    <xf numFmtId="0" fontId="42" fillId="0" borderId="32" xfId="0" applyFont="1" applyBorder="1" applyAlignment="1">
      <alignment horizontal="left" vertical="center"/>
      <protection locked="0"/>
    </xf>
    <xf numFmtId="0" fontId="42" fillId="0" borderId="1" xfId="0" applyFont="1" applyFill="1" applyBorder="1" applyAlignment="1">
      <alignment horizontal="left" vertical="center"/>
      <protection locked="0"/>
    </xf>
    <xf numFmtId="0" fontId="42" fillId="0" borderId="1" xfId="0" applyFont="1" applyFill="1" applyBorder="1" applyAlignment="1">
      <alignment horizontal="center" vertical="center"/>
      <protection locked="0"/>
    </xf>
    <xf numFmtId="0" fontId="39" fillId="0" borderId="35" xfId="0" applyFont="1" applyBorder="1" applyAlignment="1">
      <alignment horizontal="left" vertical="center"/>
      <protection locked="0"/>
    </xf>
    <xf numFmtId="0" fontId="43" fillId="0" borderId="34" xfId="0" applyFont="1" applyBorder="1" applyAlignment="1">
      <alignment horizontal="left" vertical="center"/>
      <protection locked="0"/>
    </xf>
    <xf numFmtId="0" fontId="39" fillId="0" borderId="36" xfId="0" applyFont="1" applyBorder="1" applyAlignment="1">
      <alignment horizontal="left" vertical="center"/>
      <protection locked="0"/>
    </xf>
    <xf numFmtId="0" fontId="39"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4" fillId="0" borderId="1" xfId="0" applyFont="1" applyBorder="1" applyAlignment="1">
      <alignment horizontal="left" vertical="center"/>
      <protection locked="0"/>
    </xf>
    <xf numFmtId="0" fontId="42" fillId="0" borderId="34" xfId="0" applyFont="1" applyBorder="1" applyAlignment="1">
      <alignment horizontal="left" vertical="center"/>
      <protection locked="0"/>
    </xf>
    <xf numFmtId="0" fontId="39" fillId="0" borderId="1" xfId="0" applyFont="1" applyBorder="1" applyAlignment="1">
      <alignment horizontal="left" vertical="center" wrapText="1"/>
      <protection locked="0"/>
    </xf>
    <xf numFmtId="0" fontId="42" fillId="0" borderId="1" xfId="0" applyFont="1" applyBorder="1" applyAlignment="1">
      <alignment horizontal="center" vertical="center" wrapText="1"/>
      <protection locked="0"/>
    </xf>
    <xf numFmtId="0" fontId="39" fillId="0" borderId="29" xfId="0" applyFont="1" applyBorder="1" applyAlignment="1">
      <alignment horizontal="left" vertical="center" wrapText="1"/>
      <protection locked="0"/>
    </xf>
    <xf numFmtId="0" fontId="39" fillId="0" borderId="30" xfId="0" applyFont="1" applyBorder="1" applyAlignment="1">
      <alignment horizontal="left" vertical="center" wrapText="1"/>
      <protection locked="0"/>
    </xf>
    <xf numFmtId="0" fontId="39" fillId="0" borderId="31" xfId="0" applyFont="1" applyBorder="1" applyAlignment="1">
      <alignment horizontal="left" vertical="center" wrapText="1"/>
      <protection locked="0"/>
    </xf>
    <xf numFmtId="0" fontId="39" fillId="0" borderId="32" xfId="0" applyFont="1" applyBorder="1" applyAlignment="1">
      <alignment horizontal="left" vertical="center" wrapText="1"/>
      <protection locked="0"/>
    </xf>
    <xf numFmtId="0" fontId="39" fillId="0" borderId="33" xfId="0" applyFont="1" applyBorder="1" applyAlignment="1">
      <alignment horizontal="left" vertical="center" wrapText="1"/>
      <protection locked="0"/>
    </xf>
    <xf numFmtId="0" fontId="44" fillId="0" borderId="32" xfId="0" applyFont="1" applyBorder="1" applyAlignment="1">
      <alignment horizontal="left" vertical="center" wrapText="1"/>
      <protection locked="0"/>
    </xf>
    <xf numFmtId="0" fontId="44" fillId="0" borderId="33" xfId="0" applyFont="1" applyBorder="1" applyAlignment="1">
      <alignment horizontal="left" vertical="center" wrapText="1"/>
      <protection locked="0"/>
    </xf>
    <xf numFmtId="0" fontId="42" fillId="0" borderId="32" xfId="0" applyFont="1" applyBorder="1" applyAlignment="1">
      <alignment horizontal="left" vertical="center" wrapText="1"/>
      <protection locked="0"/>
    </xf>
    <xf numFmtId="0" fontId="42" fillId="0" borderId="33" xfId="0" applyFont="1" applyBorder="1" applyAlignment="1">
      <alignment horizontal="left" vertical="center" wrapText="1"/>
      <protection locked="0"/>
    </xf>
    <xf numFmtId="0" fontId="42" fillId="0" borderId="33" xfId="0" applyFont="1" applyBorder="1" applyAlignment="1">
      <alignment horizontal="left" vertical="center"/>
      <protection locked="0"/>
    </xf>
    <xf numFmtId="0" fontId="42" fillId="0" borderId="35" xfId="0" applyFont="1" applyBorder="1" applyAlignment="1">
      <alignment horizontal="left" vertical="center" wrapText="1"/>
      <protection locked="0"/>
    </xf>
    <xf numFmtId="0" fontId="42" fillId="0" borderId="34" xfId="0" applyFont="1" applyBorder="1" applyAlignment="1">
      <alignment horizontal="left" vertical="center" wrapText="1"/>
      <protection locked="0"/>
    </xf>
    <xf numFmtId="0" fontId="42" fillId="0" borderId="36" xfId="0" applyFont="1" applyBorder="1" applyAlignment="1">
      <alignment horizontal="left" vertical="center" wrapText="1"/>
      <protection locked="0"/>
    </xf>
    <xf numFmtId="0" fontId="42" fillId="0" borderId="1" xfId="0" applyFont="1" applyBorder="1" applyAlignment="1">
      <alignment horizontal="left" vertical="top"/>
      <protection locked="0"/>
    </xf>
    <xf numFmtId="0" fontId="42" fillId="0" borderId="1" xfId="0" applyFont="1" applyBorder="1" applyAlignment="1">
      <alignment horizontal="center" vertical="top"/>
      <protection locked="0"/>
    </xf>
    <xf numFmtId="0" fontId="42" fillId="0" borderId="35" xfId="0" applyFont="1" applyBorder="1" applyAlignment="1">
      <alignment horizontal="left" vertical="center"/>
      <protection locked="0"/>
    </xf>
    <xf numFmtId="0" fontId="42" fillId="0" borderId="36" xfId="0" applyFont="1" applyBorder="1" applyAlignment="1">
      <alignment horizontal="left" vertical="center"/>
      <protection locked="0"/>
    </xf>
    <xf numFmtId="0" fontId="44" fillId="0" borderId="0" xfId="0" applyFont="1" applyAlignment="1">
      <alignment vertical="center"/>
      <protection locked="0"/>
    </xf>
    <xf numFmtId="0" fontId="41" fillId="0" borderId="1" xfId="0" applyFont="1" applyBorder="1" applyAlignment="1">
      <alignment vertical="center"/>
      <protection locked="0"/>
    </xf>
    <xf numFmtId="0" fontId="44" fillId="0" borderId="34" xfId="0" applyFont="1" applyBorder="1" applyAlignment="1">
      <alignment vertical="center"/>
      <protection locked="0"/>
    </xf>
    <xf numFmtId="0" fontId="41" fillId="0" borderId="34" xfId="0" applyFont="1" applyBorder="1" applyAlignment="1">
      <alignment vertical="center"/>
      <protection locked="0"/>
    </xf>
    <xf numFmtId="0" fontId="0" fillId="0" borderId="1" xfId="0" applyBorder="1" applyAlignment="1">
      <alignment vertical="top"/>
      <protection locked="0"/>
    </xf>
    <xf numFmtId="49" fontId="42"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1" fillId="0" borderId="34" xfId="0" applyFont="1" applyBorder="1" applyAlignment="1">
      <alignment horizontal="left"/>
      <protection locked="0"/>
    </xf>
    <xf numFmtId="0" fontId="44" fillId="0" borderId="34" xfId="0" applyFont="1" applyBorder="1" applyAlignment="1">
      <protection locked="0"/>
    </xf>
    <xf numFmtId="0" fontId="39" fillId="0" borderId="32" xfId="0" applyFont="1" applyBorder="1" applyAlignment="1">
      <alignment vertical="top"/>
      <protection locked="0"/>
    </xf>
    <xf numFmtId="0" fontId="39" fillId="0" borderId="33" xfId="0" applyFont="1" applyBorder="1" applyAlignment="1">
      <alignment vertical="top"/>
      <protection locked="0"/>
    </xf>
    <xf numFmtId="0" fontId="39" fillId="0" borderId="1" xfId="0" applyFont="1" applyBorder="1" applyAlignment="1">
      <alignment horizontal="center" vertical="center"/>
      <protection locked="0"/>
    </xf>
    <xf numFmtId="0" fontId="39" fillId="0" borderId="1" xfId="0" applyFont="1" applyBorder="1" applyAlignment="1">
      <alignment horizontal="left" vertical="top"/>
      <protection locked="0"/>
    </xf>
    <xf numFmtId="0" fontId="39" fillId="0" borderId="35" xfId="0" applyFont="1" applyBorder="1" applyAlignment="1">
      <alignment vertical="top"/>
      <protection locked="0"/>
    </xf>
    <xf numFmtId="0" fontId="39" fillId="0" borderId="34" xfId="0" applyFont="1" applyBorder="1" applyAlignment="1">
      <alignment vertical="top"/>
      <protection locked="0"/>
    </xf>
    <xf numFmtId="0" fontId="39"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6" t="s">
        <v>0</v>
      </c>
      <c r="B1" s="17"/>
      <c r="C1" s="17"/>
      <c r="D1" s="18" t="s">
        <v>1</v>
      </c>
      <c r="E1" s="17"/>
      <c r="F1" s="17"/>
      <c r="G1" s="17"/>
      <c r="H1" s="17"/>
      <c r="I1" s="17"/>
      <c r="J1" s="17"/>
      <c r="K1" s="19" t="s">
        <v>2</v>
      </c>
      <c r="L1" s="19"/>
      <c r="M1" s="19"/>
      <c r="N1" s="19"/>
      <c r="O1" s="19"/>
      <c r="P1" s="19"/>
      <c r="Q1" s="19"/>
      <c r="R1" s="19"/>
      <c r="S1" s="19"/>
      <c r="T1" s="17"/>
      <c r="U1" s="17"/>
      <c r="V1" s="17"/>
      <c r="W1" s="19" t="s">
        <v>3</v>
      </c>
      <c r="X1" s="19"/>
      <c r="Y1" s="19"/>
      <c r="Z1" s="19"/>
      <c r="AA1" s="19"/>
      <c r="AB1" s="19"/>
      <c r="AC1" s="19"/>
      <c r="AD1" s="19"/>
      <c r="AE1" s="19"/>
      <c r="AF1" s="19"/>
      <c r="AG1" s="19"/>
      <c r="AH1" s="19"/>
      <c r="AI1" s="20"/>
      <c r="AJ1" s="21"/>
      <c r="AK1" s="21"/>
      <c r="AL1" s="21"/>
      <c r="AM1" s="21"/>
      <c r="AN1" s="21"/>
      <c r="AO1" s="21"/>
      <c r="AP1" s="21"/>
      <c r="AQ1" s="21"/>
      <c r="AR1" s="21"/>
      <c r="AS1" s="21"/>
      <c r="AT1" s="21"/>
      <c r="AU1" s="21"/>
      <c r="AV1" s="21"/>
      <c r="AW1" s="21"/>
      <c r="AX1" s="21"/>
      <c r="AY1" s="21"/>
      <c r="AZ1" s="21"/>
      <c r="BA1" s="22" t="s">
        <v>4</v>
      </c>
      <c r="BB1" s="22" t="s">
        <v>5</v>
      </c>
      <c r="BC1" s="21"/>
      <c r="BD1" s="21"/>
      <c r="BE1" s="21"/>
      <c r="BF1" s="21"/>
      <c r="BG1" s="21"/>
      <c r="BH1" s="21"/>
      <c r="BI1" s="21"/>
      <c r="BJ1" s="21"/>
      <c r="BK1" s="21"/>
      <c r="BL1" s="21"/>
      <c r="BM1" s="21"/>
      <c r="BN1" s="21"/>
      <c r="BO1" s="21"/>
      <c r="BP1" s="21"/>
      <c r="BQ1" s="21"/>
      <c r="BR1" s="21"/>
      <c r="BT1" s="23" t="s">
        <v>6</v>
      </c>
      <c r="BU1" s="23" t="s">
        <v>6</v>
      </c>
      <c r="BV1" s="23" t="s">
        <v>7</v>
      </c>
    </row>
    <row r="2" ht="36.96" customHeight="1">
      <c r="AR2"/>
      <c r="BS2" s="24" t="s">
        <v>8</v>
      </c>
      <c r="BT2" s="24" t="s">
        <v>9</v>
      </c>
    </row>
    <row r="3" ht="6.96" customHeight="1">
      <c r="B3" s="25"/>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7"/>
      <c r="BS3" s="24" t="s">
        <v>8</v>
      </c>
      <c r="BT3" s="24" t="s">
        <v>10</v>
      </c>
    </row>
    <row r="4" ht="36.96" customHeight="1">
      <c r="B4" s="28"/>
      <c r="C4" s="29"/>
      <c r="D4" s="30" t="s">
        <v>11</v>
      </c>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31"/>
      <c r="AS4" s="32" t="s">
        <v>12</v>
      </c>
      <c r="BE4" s="33" t="s">
        <v>13</v>
      </c>
      <c r="BS4" s="24" t="s">
        <v>14</v>
      </c>
    </row>
    <row r="5" ht="14.4" customHeight="1">
      <c r="B5" s="28"/>
      <c r="C5" s="29"/>
      <c r="D5" s="34" t="s">
        <v>15</v>
      </c>
      <c r="E5" s="29"/>
      <c r="F5" s="29"/>
      <c r="G5" s="29"/>
      <c r="H5" s="29"/>
      <c r="I5" s="29"/>
      <c r="J5" s="29"/>
      <c r="K5" s="35" t="s">
        <v>16</v>
      </c>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c r="AQ5" s="31"/>
      <c r="BE5" s="36" t="s">
        <v>17</v>
      </c>
      <c r="BS5" s="24" t="s">
        <v>8</v>
      </c>
    </row>
    <row r="6" ht="36.96" customHeight="1">
      <c r="B6" s="28"/>
      <c r="C6" s="29"/>
      <c r="D6" s="37" t="s">
        <v>18</v>
      </c>
      <c r="E6" s="29"/>
      <c r="F6" s="29"/>
      <c r="G6" s="29"/>
      <c r="H6" s="29"/>
      <c r="I6" s="29"/>
      <c r="J6" s="29"/>
      <c r="K6" s="38" t="s">
        <v>19</v>
      </c>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31"/>
      <c r="BE6" s="39"/>
      <c r="BS6" s="24" t="s">
        <v>8</v>
      </c>
    </row>
    <row r="7" ht="14.4" customHeight="1">
      <c r="B7" s="28"/>
      <c r="C7" s="29"/>
      <c r="D7" s="40" t="s">
        <v>20</v>
      </c>
      <c r="E7" s="29"/>
      <c r="F7" s="29"/>
      <c r="G7" s="29"/>
      <c r="H7" s="29"/>
      <c r="I7" s="29"/>
      <c r="J7" s="29"/>
      <c r="K7" s="35" t="s">
        <v>21</v>
      </c>
      <c r="L7" s="29"/>
      <c r="M7" s="29"/>
      <c r="N7" s="29"/>
      <c r="O7" s="29"/>
      <c r="P7" s="29"/>
      <c r="Q7" s="29"/>
      <c r="R7" s="29"/>
      <c r="S7" s="29"/>
      <c r="T7" s="29"/>
      <c r="U7" s="29"/>
      <c r="V7" s="29"/>
      <c r="W7" s="29"/>
      <c r="X7" s="29"/>
      <c r="Y7" s="29"/>
      <c r="Z7" s="29"/>
      <c r="AA7" s="29"/>
      <c r="AB7" s="29"/>
      <c r="AC7" s="29"/>
      <c r="AD7" s="29"/>
      <c r="AE7" s="29"/>
      <c r="AF7" s="29"/>
      <c r="AG7" s="29"/>
      <c r="AH7" s="29"/>
      <c r="AI7" s="29"/>
      <c r="AJ7" s="29"/>
      <c r="AK7" s="40" t="s">
        <v>22</v>
      </c>
      <c r="AL7" s="29"/>
      <c r="AM7" s="29"/>
      <c r="AN7" s="35" t="s">
        <v>21</v>
      </c>
      <c r="AO7" s="29"/>
      <c r="AP7" s="29"/>
      <c r="AQ7" s="31"/>
      <c r="BE7" s="39"/>
      <c r="BS7" s="24" t="s">
        <v>8</v>
      </c>
    </row>
    <row r="8" ht="14.4" customHeight="1">
      <c r="B8" s="28"/>
      <c r="C8" s="29"/>
      <c r="D8" s="40" t="s">
        <v>23</v>
      </c>
      <c r="E8" s="29"/>
      <c r="F8" s="29"/>
      <c r="G8" s="29"/>
      <c r="H8" s="29"/>
      <c r="I8" s="29"/>
      <c r="J8" s="29"/>
      <c r="K8" s="35" t="s">
        <v>24</v>
      </c>
      <c r="L8" s="29"/>
      <c r="M8" s="29"/>
      <c r="N8" s="29"/>
      <c r="O8" s="29"/>
      <c r="P8" s="29"/>
      <c r="Q8" s="29"/>
      <c r="R8" s="29"/>
      <c r="S8" s="29"/>
      <c r="T8" s="29"/>
      <c r="U8" s="29"/>
      <c r="V8" s="29"/>
      <c r="W8" s="29"/>
      <c r="X8" s="29"/>
      <c r="Y8" s="29"/>
      <c r="Z8" s="29"/>
      <c r="AA8" s="29"/>
      <c r="AB8" s="29"/>
      <c r="AC8" s="29"/>
      <c r="AD8" s="29"/>
      <c r="AE8" s="29"/>
      <c r="AF8" s="29"/>
      <c r="AG8" s="29"/>
      <c r="AH8" s="29"/>
      <c r="AI8" s="29"/>
      <c r="AJ8" s="29"/>
      <c r="AK8" s="40" t="s">
        <v>25</v>
      </c>
      <c r="AL8" s="29"/>
      <c r="AM8" s="29"/>
      <c r="AN8" s="41" t="s">
        <v>26</v>
      </c>
      <c r="AO8" s="29"/>
      <c r="AP8" s="29"/>
      <c r="AQ8" s="31"/>
      <c r="BE8" s="39"/>
      <c r="BS8" s="24" t="s">
        <v>8</v>
      </c>
    </row>
    <row r="9" ht="14.4" customHeight="1">
      <c r="B9" s="28"/>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31"/>
      <c r="BE9" s="39"/>
      <c r="BS9" s="24" t="s">
        <v>8</v>
      </c>
    </row>
    <row r="10" ht="14.4" customHeight="1">
      <c r="B10" s="28"/>
      <c r="C10" s="29"/>
      <c r="D10" s="40" t="s">
        <v>27</v>
      </c>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40" t="s">
        <v>28</v>
      </c>
      <c r="AL10" s="29"/>
      <c r="AM10" s="29"/>
      <c r="AN10" s="35" t="s">
        <v>21</v>
      </c>
      <c r="AO10" s="29"/>
      <c r="AP10" s="29"/>
      <c r="AQ10" s="31"/>
      <c r="BE10" s="39"/>
      <c r="BS10" s="24" t="s">
        <v>8</v>
      </c>
    </row>
    <row r="11" ht="18.48" customHeight="1">
      <c r="B11" s="28"/>
      <c r="C11" s="29"/>
      <c r="D11" s="29"/>
      <c r="E11" s="35" t="s">
        <v>24</v>
      </c>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40" t="s">
        <v>29</v>
      </c>
      <c r="AL11" s="29"/>
      <c r="AM11" s="29"/>
      <c r="AN11" s="35" t="s">
        <v>21</v>
      </c>
      <c r="AO11" s="29"/>
      <c r="AP11" s="29"/>
      <c r="AQ11" s="31"/>
      <c r="BE11" s="39"/>
      <c r="BS11" s="24" t="s">
        <v>8</v>
      </c>
    </row>
    <row r="12" ht="6.96" customHeight="1">
      <c r="B12" s="28"/>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31"/>
      <c r="BE12" s="39"/>
      <c r="BS12" s="24" t="s">
        <v>8</v>
      </c>
    </row>
    <row r="13" ht="14.4" customHeight="1">
      <c r="B13" s="28"/>
      <c r="C13" s="29"/>
      <c r="D13" s="40" t="s">
        <v>30</v>
      </c>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40" t="s">
        <v>28</v>
      </c>
      <c r="AL13" s="29"/>
      <c r="AM13" s="29"/>
      <c r="AN13" s="42" t="s">
        <v>31</v>
      </c>
      <c r="AO13" s="29"/>
      <c r="AP13" s="29"/>
      <c r="AQ13" s="31"/>
      <c r="BE13" s="39"/>
      <c r="BS13" s="24" t="s">
        <v>8</v>
      </c>
    </row>
    <row r="14">
      <c r="B14" s="28"/>
      <c r="C14" s="29"/>
      <c r="D14" s="29"/>
      <c r="E14" s="42" t="s">
        <v>31</v>
      </c>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0" t="s">
        <v>29</v>
      </c>
      <c r="AL14" s="29"/>
      <c r="AM14" s="29"/>
      <c r="AN14" s="42" t="s">
        <v>31</v>
      </c>
      <c r="AO14" s="29"/>
      <c r="AP14" s="29"/>
      <c r="AQ14" s="31"/>
      <c r="BE14" s="39"/>
      <c r="BS14" s="24" t="s">
        <v>8</v>
      </c>
    </row>
    <row r="15" ht="6.96" customHeight="1">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31"/>
      <c r="BE15" s="39"/>
      <c r="BS15" s="24" t="s">
        <v>6</v>
      </c>
    </row>
    <row r="16" ht="14.4" customHeight="1">
      <c r="B16" s="28"/>
      <c r="C16" s="29"/>
      <c r="D16" s="40" t="s">
        <v>32</v>
      </c>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40" t="s">
        <v>28</v>
      </c>
      <c r="AL16" s="29"/>
      <c r="AM16" s="29"/>
      <c r="AN16" s="35" t="s">
        <v>21</v>
      </c>
      <c r="AO16" s="29"/>
      <c r="AP16" s="29"/>
      <c r="AQ16" s="31"/>
      <c r="BE16" s="39"/>
      <c r="BS16" s="24" t="s">
        <v>6</v>
      </c>
    </row>
    <row r="17" ht="18.48" customHeight="1">
      <c r="B17" s="28"/>
      <c r="C17" s="29"/>
      <c r="D17" s="29"/>
      <c r="E17" s="35" t="s">
        <v>24</v>
      </c>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40" t="s">
        <v>29</v>
      </c>
      <c r="AL17" s="29"/>
      <c r="AM17" s="29"/>
      <c r="AN17" s="35" t="s">
        <v>21</v>
      </c>
      <c r="AO17" s="29"/>
      <c r="AP17" s="29"/>
      <c r="AQ17" s="31"/>
      <c r="BE17" s="39"/>
      <c r="BS17" s="24" t="s">
        <v>33</v>
      </c>
    </row>
    <row r="18" ht="6.96" customHeight="1">
      <c r="B18" s="28"/>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31"/>
      <c r="BE18" s="39"/>
      <c r="BS18" s="24" t="s">
        <v>8</v>
      </c>
    </row>
    <row r="19" ht="14.4" customHeight="1">
      <c r="B19" s="28"/>
      <c r="C19" s="29"/>
      <c r="D19" s="40" t="s">
        <v>34</v>
      </c>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31"/>
      <c r="BE19" s="39"/>
      <c r="BS19" s="24" t="s">
        <v>8</v>
      </c>
    </row>
    <row r="20" ht="270.75" customHeight="1">
      <c r="B20" s="28"/>
      <c r="C20" s="29"/>
      <c r="D20" s="29"/>
      <c r="E20" s="44" t="s">
        <v>35</v>
      </c>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29"/>
      <c r="AP20" s="29"/>
      <c r="AQ20" s="31"/>
      <c r="BE20" s="39"/>
      <c r="BS20" s="24" t="s">
        <v>6</v>
      </c>
    </row>
    <row r="21" ht="6.96" customHeight="1">
      <c r="B21" s="28"/>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31"/>
      <c r="BE21" s="39"/>
    </row>
    <row r="22" ht="6.96" customHeight="1">
      <c r="B22" s="28"/>
      <c r="C22" s="29"/>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29"/>
      <c r="AQ22" s="31"/>
      <c r="BE22" s="39"/>
    </row>
    <row r="23" s="1" customFormat="1" ht="25.92" customHeight="1">
      <c r="B23" s="46"/>
      <c r="C23" s="47"/>
      <c r="D23" s="48" t="s">
        <v>36</v>
      </c>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50">
        <f>ROUND(AG51,2)</f>
        <v>0</v>
      </c>
      <c r="AL23" s="49"/>
      <c r="AM23" s="49"/>
      <c r="AN23" s="49"/>
      <c r="AO23" s="49"/>
      <c r="AP23" s="47"/>
      <c r="AQ23" s="51"/>
      <c r="BE23" s="39"/>
    </row>
    <row r="24" s="1" customFormat="1" ht="6.96" customHeight="1">
      <c r="B24" s="46"/>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51"/>
      <c r="BE24" s="39"/>
    </row>
    <row r="25" s="1" customFormat="1">
      <c r="B25" s="46"/>
      <c r="C25" s="47"/>
      <c r="D25" s="47"/>
      <c r="E25" s="47"/>
      <c r="F25" s="47"/>
      <c r="G25" s="47"/>
      <c r="H25" s="47"/>
      <c r="I25" s="47"/>
      <c r="J25" s="47"/>
      <c r="K25" s="47"/>
      <c r="L25" s="52" t="s">
        <v>37</v>
      </c>
      <c r="M25" s="52"/>
      <c r="N25" s="52"/>
      <c r="O25" s="52"/>
      <c r="P25" s="47"/>
      <c r="Q25" s="47"/>
      <c r="R25" s="47"/>
      <c r="S25" s="47"/>
      <c r="T25" s="47"/>
      <c r="U25" s="47"/>
      <c r="V25" s="47"/>
      <c r="W25" s="52" t="s">
        <v>38</v>
      </c>
      <c r="X25" s="52"/>
      <c r="Y25" s="52"/>
      <c r="Z25" s="52"/>
      <c r="AA25" s="52"/>
      <c r="AB25" s="52"/>
      <c r="AC25" s="52"/>
      <c r="AD25" s="52"/>
      <c r="AE25" s="52"/>
      <c r="AF25" s="47"/>
      <c r="AG25" s="47"/>
      <c r="AH25" s="47"/>
      <c r="AI25" s="47"/>
      <c r="AJ25" s="47"/>
      <c r="AK25" s="52" t="s">
        <v>39</v>
      </c>
      <c r="AL25" s="52"/>
      <c r="AM25" s="52"/>
      <c r="AN25" s="52"/>
      <c r="AO25" s="52"/>
      <c r="AP25" s="47"/>
      <c r="AQ25" s="51"/>
      <c r="BE25" s="39"/>
    </row>
    <row r="26" s="2" customFormat="1" ht="14.4" customHeight="1">
      <c r="B26" s="53"/>
      <c r="C26" s="54"/>
      <c r="D26" s="55" t="s">
        <v>40</v>
      </c>
      <c r="E26" s="54"/>
      <c r="F26" s="55" t="s">
        <v>41</v>
      </c>
      <c r="G26" s="54"/>
      <c r="H26" s="54"/>
      <c r="I26" s="54"/>
      <c r="J26" s="54"/>
      <c r="K26" s="54"/>
      <c r="L26" s="56">
        <v>0.20999999999999999</v>
      </c>
      <c r="M26" s="54"/>
      <c r="N26" s="54"/>
      <c r="O26" s="54"/>
      <c r="P26" s="54"/>
      <c r="Q26" s="54"/>
      <c r="R26" s="54"/>
      <c r="S26" s="54"/>
      <c r="T26" s="54"/>
      <c r="U26" s="54"/>
      <c r="V26" s="54"/>
      <c r="W26" s="57">
        <f>ROUND(AZ51,2)</f>
        <v>0</v>
      </c>
      <c r="X26" s="54"/>
      <c r="Y26" s="54"/>
      <c r="Z26" s="54"/>
      <c r="AA26" s="54"/>
      <c r="AB26" s="54"/>
      <c r="AC26" s="54"/>
      <c r="AD26" s="54"/>
      <c r="AE26" s="54"/>
      <c r="AF26" s="54"/>
      <c r="AG26" s="54"/>
      <c r="AH26" s="54"/>
      <c r="AI26" s="54"/>
      <c r="AJ26" s="54"/>
      <c r="AK26" s="57">
        <f>ROUND(AV51,2)</f>
        <v>0</v>
      </c>
      <c r="AL26" s="54"/>
      <c r="AM26" s="54"/>
      <c r="AN26" s="54"/>
      <c r="AO26" s="54"/>
      <c r="AP26" s="54"/>
      <c r="AQ26" s="58"/>
      <c r="BE26" s="39"/>
    </row>
    <row r="27" s="2" customFormat="1" ht="14.4" customHeight="1">
      <c r="B27" s="53"/>
      <c r="C27" s="54"/>
      <c r="D27" s="54"/>
      <c r="E27" s="54"/>
      <c r="F27" s="55" t="s">
        <v>42</v>
      </c>
      <c r="G27" s="54"/>
      <c r="H27" s="54"/>
      <c r="I27" s="54"/>
      <c r="J27" s="54"/>
      <c r="K27" s="54"/>
      <c r="L27" s="56">
        <v>0.14999999999999999</v>
      </c>
      <c r="M27" s="54"/>
      <c r="N27" s="54"/>
      <c r="O27" s="54"/>
      <c r="P27" s="54"/>
      <c r="Q27" s="54"/>
      <c r="R27" s="54"/>
      <c r="S27" s="54"/>
      <c r="T27" s="54"/>
      <c r="U27" s="54"/>
      <c r="V27" s="54"/>
      <c r="W27" s="57">
        <f>ROUND(BA51,2)</f>
        <v>0</v>
      </c>
      <c r="X27" s="54"/>
      <c r="Y27" s="54"/>
      <c r="Z27" s="54"/>
      <c r="AA27" s="54"/>
      <c r="AB27" s="54"/>
      <c r="AC27" s="54"/>
      <c r="AD27" s="54"/>
      <c r="AE27" s="54"/>
      <c r="AF27" s="54"/>
      <c r="AG27" s="54"/>
      <c r="AH27" s="54"/>
      <c r="AI27" s="54"/>
      <c r="AJ27" s="54"/>
      <c r="AK27" s="57">
        <f>ROUND(AW51,2)</f>
        <v>0</v>
      </c>
      <c r="AL27" s="54"/>
      <c r="AM27" s="54"/>
      <c r="AN27" s="54"/>
      <c r="AO27" s="54"/>
      <c r="AP27" s="54"/>
      <c r="AQ27" s="58"/>
      <c r="BE27" s="39"/>
    </row>
    <row r="28" hidden="1" s="2" customFormat="1" ht="14.4" customHeight="1">
      <c r="B28" s="53"/>
      <c r="C28" s="54"/>
      <c r="D28" s="54"/>
      <c r="E28" s="54"/>
      <c r="F28" s="55" t="s">
        <v>43</v>
      </c>
      <c r="G28" s="54"/>
      <c r="H28" s="54"/>
      <c r="I28" s="54"/>
      <c r="J28" s="54"/>
      <c r="K28" s="54"/>
      <c r="L28" s="56">
        <v>0.20999999999999999</v>
      </c>
      <c r="M28" s="54"/>
      <c r="N28" s="54"/>
      <c r="O28" s="54"/>
      <c r="P28" s="54"/>
      <c r="Q28" s="54"/>
      <c r="R28" s="54"/>
      <c r="S28" s="54"/>
      <c r="T28" s="54"/>
      <c r="U28" s="54"/>
      <c r="V28" s="54"/>
      <c r="W28" s="57">
        <f>ROUND(BB51,2)</f>
        <v>0</v>
      </c>
      <c r="X28" s="54"/>
      <c r="Y28" s="54"/>
      <c r="Z28" s="54"/>
      <c r="AA28" s="54"/>
      <c r="AB28" s="54"/>
      <c r="AC28" s="54"/>
      <c r="AD28" s="54"/>
      <c r="AE28" s="54"/>
      <c r="AF28" s="54"/>
      <c r="AG28" s="54"/>
      <c r="AH28" s="54"/>
      <c r="AI28" s="54"/>
      <c r="AJ28" s="54"/>
      <c r="AK28" s="57">
        <v>0</v>
      </c>
      <c r="AL28" s="54"/>
      <c r="AM28" s="54"/>
      <c r="AN28" s="54"/>
      <c r="AO28" s="54"/>
      <c r="AP28" s="54"/>
      <c r="AQ28" s="58"/>
      <c r="BE28" s="39"/>
    </row>
    <row r="29" hidden="1" s="2" customFormat="1" ht="14.4" customHeight="1">
      <c r="B29" s="53"/>
      <c r="C29" s="54"/>
      <c r="D29" s="54"/>
      <c r="E29" s="54"/>
      <c r="F29" s="55" t="s">
        <v>44</v>
      </c>
      <c r="G29" s="54"/>
      <c r="H29" s="54"/>
      <c r="I29" s="54"/>
      <c r="J29" s="54"/>
      <c r="K29" s="54"/>
      <c r="L29" s="56">
        <v>0.14999999999999999</v>
      </c>
      <c r="M29" s="54"/>
      <c r="N29" s="54"/>
      <c r="O29" s="54"/>
      <c r="P29" s="54"/>
      <c r="Q29" s="54"/>
      <c r="R29" s="54"/>
      <c r="S29" s="54"/>
      <c r="T29" s="54"/>
      <c r="U29" s="54"/>
      <c r="V29" s="54"/>
      <c r="W29" s="57">
        <f>ROUND(BC51,2)</f>
        <v>0</v>
      </c>
      <c r="X29" s="54"/>
      <c r="Y29" s="54"/>
      <c r="Z29" s="54"/>
      <c r="AA29" s="54"/>
      <c r="AB29" s="54"/>
      <c r="AC29" s="54"/>
      <c r="AD29" s="54"/>
      <c r="AE29" s="54"/>
      <c r="AF29" s="54"/>
      <c r="AG29" s="54"/>
      <c r="AH29" s="54"/>
      <c r="AI29" s="54"/>
      <c r="AJ29" s="54"/>
      <c r="AK29" s="57">
        <v>0</v>
      </c>
      <c r="AL29" s="54"/>
      <c r="AM29" s="54"/>
      <c r="AN29" s="54"/>
      <c r="AO29" s="54"/>
      <c r="AP29" s="54"/>
      <c r="AQ29" s="58"/>
      <c r="BE29" s="39"/>
    </row>
    <row r="30" hidden="1" s="2" customFormat="1" ht="14.4" customHeight="1">
      <c r="B30" s="53"/>
      <c r="C30" s="54"/>
      <c r="D30" s="54"/>
      <c r="E30" s="54"/>
      <c r="F30" s="55" t="s">
        <v>45</v>
      </c>
      <c r="G30" s="54"/>
      <c r="H30" s="54"/>
      <c r="I30" s="54"/>
      <c r="J30" s="54"/>
      <c r="K30" s="54"/>
      <c r="L30" s="56">
        <v>0</v>
      </c>
      <c r="M30" s="54"/>
      <c r="N30" s="54"/>
      <c r="O30" s="54"/>
      <c r="P30" s="54"/>
      <c r="Q30" s="54"/>
      <c r="R30" s="54"/>
      <c r="S30" s="54"/>
      <c r="T30" s="54"/>
      <c r="U30" s="54"/>
      <c r="V30" s="54"/>
      <c r="W30" s="57">
        <f>ROUND(BD51,2)</f>
        <v>0</v>
      </c>
      <c r="X30" s="54"/>
      <c r="Y30" s="54"/>
      <c r="Z30" s="54"/>
      <c r="AA30" s="54"/>
      <c r="AB30" s="54"/>
      <c r="AC30" s="54"/>
      <c r="AD30" s="54"/>
      <c r="AE30" s="54"/>
      <c r="AF30" s="54"/>
      <c r="AG30" s="54"/>
      <c r="AH30" s="54"/>
      <c r="AI30" s="54"/>
      <c r="AJ30" s="54"/>
      <c r="AK30" s="57">
        <v>0</v>
      </c>
      <c r="AL30" s="54"/>
      <c r="AM30" s="54"/>
      <c r="AN30" s="54"/>
      <c r="AO30" s="54"/>
      <c r="AP30" s="54"/>
      <c r="AQ30" s="58"/>
      <c r="BE30" s="39"/>
    </row>
    <row r="31" s="1" customFormat="1" ht="6.96" customHeight="1">
      <c r="B31" s="46"/>
      <c r="C31" s="47"/>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51"/>
      <c r="BE31" s="39"/>
    </row>
    <row r="32" s="1" customFormat="1" ht="25.92" customHeight="1">
      <c r="B32" s="46"/>
      <c r="C32" s="59"/>
      <c r="D32" s="60" t="s">
        <v>46</v>
      </c>
      <c r="E32" s="61"/>
      <c r="F32" s="61"/>
      <c r="G32" s="61"/>
      <c r="H32" s="61"/>
      <c r="I32" s="61"/>
      <c r="J32" s="61"/>
      <c r="K32" s="61"/>
      <c r="L32" s="61"/>
      <c r="M32" s="61"/>
      <c r="N32" s="61"/>
      <c r="O32" s="61"/>
      <c r="P32" s="61"/>
      <c r="Q32" s="61"/>
      <c r="R32" s="61"/>
      <c r="S32" s="61"/>
      <c r="T32" s="62" t="s">
        <v>47</v>
      </c>
      <c r="U32" s="61"/>
      <c r="V32" s="61"/>
      <c r="W32" s="61"/>
      <c r="X32" s="63" t="s">
        <v>48</v>
      </c>
      <c r="Y32" s="61"/>
      <c r="Z32" s="61"/>
      <c r="AA32" s="61"/>
      <c r="AB32" s="61"/>
      <c r="AC32" s="61"/>
      <c r="AD32" s="61"/>
      <c r="AE32" s="61"/>
      <c r="AF32" s="61"/>
      <c r="AG32" s="61"/>
      <c r="AH32" s="61"/>
      <c r="AI32" s="61"/>
      <c r="AJ32" s="61"/>
      <c r="AK32" s="64">
        <f>SUM(AK23:AK30)</f>
        <v>0</v>
      </c>
      <c r="AL32" s="61"/>
      <c r="AM32" s="61"/>
      <c r="AN32" s="61"/>
      <c r="AO32" s="65"/>
      <c r="AP32" s="59"/>
      <c r="AQ32" s="66"/>
      <c r="BE32" s="39"/>
    </row>
    <row r="33" s="1" customFormat="1" ht="6.96" customHeight="1">
      <c r="B33" s="46"/>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51"/>
    </row>
    <row r="34" s="1" customFormat="1" ht="6.96" customHeight="1">
      <c r="B34" s="67"/>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68"/>
      <c r="AL34" s="68"/>
      <c r="AM34" s="68"/>
      <c r="AN34" s="68"/>
      <c r="AO34" s="68"/>
      <c r="AP34" s="68"/>
      <c r="AQ34" s="69"/>
    </row>
    <row r="38" s="1" customFormat="1" ht="6.96" customHeight="1">
      <c r="B38" s="70"/>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2"/>
    </row>
    <row r="39" s="1" customFormat="1" ht="36.96" customHeight="1">
      <c r="B39" s="46"/>
      <c r="C39" s="73" t="s">
        <v>49</v>
      </c>
      <c r="D39" s="74"/>
      <c r="E39" s="74"/>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2"/>
    </row>
    <row r="40" s="1" customFormat="1" ht="6.96" customHeight="1">
      <c r="B40" s="46"/>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2"/>
    </row>
    <row r="41" s="3" customFormat="1" ht="14.4" customHeight="1">
      <c r="B41" s="75"/>
      <c r="C41" s="76" t="s">
        <v>15</v>
      </c>
      <c r="D41" s="77"/>
      <c r="E41" s="77"/>
      <c r="F41" s="77"/>
      <c r="G41" s="77"/>
      <c r="H41" s="77"/>
      <c r="I41" s="77"/>
      <c r="J41" s="77"/>
      <c r="K41" s="77"/>
      <c r="L41" s="77" t="str">
        <f>K5</f>
        <v>201812</v>
      </c>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8"/>
    </row>
    <row r="42" s="4" customFormat="1" ht="36.96" customHeight="1">
      <c r="B42" s="79"/>
      <c r="C42" s="80" t="s">
        <v>18</v>
      </c>
      <c r="D42" s="81"/>
      <c r="E42" s="81"/>
      <c r="F42" s="81"/>
      <c r="G42" s="81"/>
      <c r="H42" s="81"/>
      <c r="I42" s="81"/>
      <c r="J42" s="81"/>
      <c r="K42" s="81"/>
      <c r="L42" s="82" t="str">
        <f>K6</f>
        <v>MŠ Sladkovského 31, Chrudim - Oprava střechy objektu</v>
      </c>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3"/>
    </row>
    <row r="43" s="1" customFormat="1" ht="6.96" customHeight="1">
      <c r="B43" s="46"/>
      <c r="C43" s="74"/>
      <c r="D43" s="74"/>
      <c r="E43" s="74"/>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74"/>
      <c r="AL43" s="74"/>
      <c r="AM43" s="74"/>
      <c r="AN43" s="74"/>
      <c r="AO43" s="74"/>
      <c r="AP43" s="74"/>
      <c r="AQ43" s="74"/>
      <c r="AR43" s="72"/>
    </row>
    <row r="44" s="1" customFormat="1">
      <c r="B44" s="46"/>
      <c r="C44" s="76" t="s">
        <v>23</v>
      </c>
      <c r="D44" s="74"/>
      <c r="E44" s="74"/>
      <c r="F44" s="74"/>
      <c r="G44" s="74"/>
      <c r="H44" s="74"/>
      <c r="I44" s="74"/>
      <c r="J44" s="74"/>
      <c r="K44" s="74"/>
      <c r="L44" s="84" t="str">
        <f>IF(K8="","",K8)</f>
        <v xml:space="preserve"> </v>
      </c>
      <c r="M44" s="74"/>
      <c r="N44" s="74"/>
      <c r="O44" s="74"/>
      <c r="P44" s="74"/>
      <c r="Q44" s="74"/>
      <c r="R44" s="74"/>
      <c r="S44" s="74"/>
      <c r="T44" s="74"/>
      <c r="U44" s="74"/>
      <c r="V44" s="74"/>
      <c r="W44" s="74"/>
      <c r="X44" s="74"/>
      <c r="Y44" s="74"/>
      <c r="Z44" s="74"/>
      <c r="AA44" s="74"/>
      <c r="AB44" s="74"/>
      <c r="AC44" s="74"/>
      <c r="AD44" s="74"/>
      <c r="AE44" s="74"/>
      <c r="AF44" s="74"/>
      <c r="AG44" s="74"/>
      <c r="AH44" s="74"/>
      <c r="AI44" s="76" t="s">
        <v>25</v>
      </c>
      <c r="AJ44" s="74"/>
      <c r="AK44" s="74"/>
      <c r="AL44" s="74"/>
      <c r="AM44" s="85" t="str">
        <f>IF(AN8= "","",AN8)</f>
        <v>10. 7. 2018</v>
      </c>
      <c r="AN44" s="85"/>
      <c r="AO44" s="74"/>
      <c r="AP44" s="74"/>
      <c r="AQ44" s="74"/>
      <c r="AR44" s="72"/>
    </row>
    <row r="45" s="1" customFormat="1" ht="6.96" customHeight="1">
      <c r="B45" s="46"/>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74"/>
      <c r="AL45" s="74"/>
      <c r="AM45" s="74"/>
      <c r="AN45" s="74"/>
      <c r="AO45" s="74"/>
      <c r="AP45" s="74"/>
      <c r="AQ45" s="74"/>
      <c r="AR45" s="72"/>
    </row>
    <row r="46" s="1" customFormat="1">
      <c r="B46" s="46"/>
      <c r="C46" s="76" t="s">
        <v>27</v>
      </c>
      <c r="D46" s="74"/>
      <c r="E46" s="74"/>
      <c r="F46" s="74"/>
      <c r="G46" s="74"/>
      <c r="H46" s="74"/>
      <c r="I46" s="74"/>
      <c r="J46" s="74"/>
      <c r="K46" s="74"/>
      <c r="L46" s="77" t="str">
        <f>IF(E11= "","",E11)</f>
        <v xml:space="preserve"> </v>
      </c>
      <c r="M46" s="74"/>
      <c r="N46" s="74"/>
      <c r="O46" s="74"/>
      <c r="P46" s="74"/>
      <c r="Q46" s="74"/>
      <c r="R46" s="74"/>
      <c r="S46" s="74"/>
      <c r="T46" s="74"/>
      <c r="U46" s="74"/>
      <c r="V46" s="74"/>
      <c r="W46" s="74"/>
      <c r="X46" s="74"/>
      <c r="Y46" s="74"/>
      <c r="Z46" s="74"/>
      <c r="AA46" s="74"/>
      <c r="AB46" s="74"/>
      <c r="AC46" s="74"/>
      <c r="AD46" s="74"/>
      <c r="AE46" s="74"/>
      <c r="AF46" s="74"/>
      <c r="AG46" s="74"/>
      <c r="AH46" s="74"/>
      <c r="AI46" s="76" t="s">
        <v>32</v>
      </c>
      <c r="AJ46" s="74"/>
      <c r="AK46" s="74"/>
      <c r="AL46" s="74"/>
      <c r="AM46" s="77" t="str">
        <f>IF(E17="","",E17)</f>
        <v xml:space="preserve"> </v>
      </c>
      <c r="AN46" s="77"/>
      <c r="AO46" s="77"/>
      <c r="AP46" s="77"/>
      <c r="AQ46" s="74"/>
      <c r="AR46" s="72"/>
      <c r="AS46" s="86" t="s">
        <v>50</v>
      </c>
      <c r="AT46" s="87"/>
      <c r="AU46" s="88"/>
      <c r="AV46" s="88"/>
      <c r="AW46" s="88"/>
      <c r="AX46" s="88"/>
      <c r="AY46" s="88"/>
      <c r="AZ46" s="88"/>
      <c r="BA46" s="88"/>
      <c r="BB46" s="88"/>
      <c r="BC46" s="88"/>
      <c r="BD46" s="89"/>
    </row>
    <row r="47" s="1" customFormat="1">
      <c r="B47" s="46"/>
      <c r="C47" s="76" t="s">
        <v>30</v>
      </c>
      <c r="D47" s="74"/>
      <c r="E47" s="74"/>
      <c r="F47" s="74"/>
      <c r="G47" s="74"/>
      <c r="H47" s="74"/>
      <c r="I47" s="74"/>
      <c r="J47" s="74"/>
      <c r="K47" s="74"/>
      <c r="L47" s="77" t="str">
        <f>IF(E14= "Vyplň údaj","",E14)</f>
        <v/>
      </c>
      <c r="M47" s="74"/>
      <c r="N47" s="74"/>
      <c r="O47" s="74"/>
      <c r="P47" s="74"/>
      <c r="Q47" s="74"/>
      <c r="R47" s="74"/>
      <c r="S47" s="74"/>
      <c r="T47" s="74"/>
      <c r="U47" s="74"/>
      <c r="V47" s="74"/>
      <c r="W47" s="74"/>
      <c r="X47" s="74"/>
      <c r="Y47" s="74"/>
      <c r="Z47" s="74"/>
      <c r="AA47" s="74"/>
      <c r="AB47" s="74"/>
      <c r="AC47" s="74"/>
      <c r="AD47" s="74"/>
      <c r="AE47" s="74"/>
      <c r="AF47" s="74"/>
      <c r="AG47" s="74"/>
      <c r="AH47" s="74"/>
      <c r="AI47" s="74"/>
      <c r="AJ47" s="74"/>
      <c r="AK47" s="74"/>
      <c r="AL47" s="74"/>
      <c r="AM47" s="74"/>
      <c r="AN47" s="74"/>
      <c r="AO47" s="74"/>
      <c r="AP47" s="74"/>
      <c r="AQ47" s="74"/>
      <c r="AR47" s="72"/>
      <c r="AS47" s="90"/>
      <c r="AT47" s="91"/>
      <c r="AU47" s="92"/>
      <c r="AV47" s="92"/>
      <c r="AW47" s="92"/>
      <c r="AX47" s="92"/>
      <c r="AY47" s="92"/>
      <c r="AZ47" s="92"/>
      <c r="BA47" s="92"/>
      <c r="BB47" s="92"/>
      <c r="BC47" s="92"/>
      <c r="BD47" s="93"/>
    </row>
    <row r="48" s="1" customFormat="1" ht="10.8" customHeight="1">
      <c r="B48" s="46"/>
      <c r="C48" s="74"/>
      <c r="D48" s="74"/>
      <c r="E48" s="74"/>
      <c r="F48" s="74"/>
      <c r="G48" s="74"/>
      <c r="H48" s="74"/>
      <c r="I48" s="74"/>
      <c r="J48" s="74"/>
      <c r="K48" s="74"/>
      <c r="L48" s="74"/>
      <c r="M48" s="74"/>
      <c r="N48" s="74"/>
      <c r="O48" s="74"/>
      <c r="P48" s="74"/>
      <c r="Q48" s="74"/>
      <c r="R48" s="74"/>
      <c r="S48" s="74"/>
      <c r="T48" s="74"/>
      <c r="U48" s="74"/>
      <c r="V48" s="74"/>
      <c r="W48" s="74"/>
      <c r="X48" s="74"/>
      <c r="Y48" s="74"/>
      <c r="Z48" s="74"/>
      <c r="AA48" s="74"/>
      <c r="AB48" s="74"/>
      <c r="AC48" s="74"/>
      <c r="AD48" s="74"/>
      <c r="AE48" s="74"/>
      <c r="AF48" s="74"/>
      <c r="AG48" s="74"/>
      <c r="AH48" s="74"/>
      <c r="AI48" s="74"/>
      <c r="AJ48" s="74"/>
      <c r="AK48" s="74"/>
      <c r="AL48" s="74"/>
      <c r="AM48" s="74"/>
      <c r="AN48" s="74"/>
      <c r="AO48" s="74"/>
      <c r="AP48" s="74"/>
      <c r="AQ48" s="74"/>
      <c r="AR48" s="72"/>
      <c r="AS48" s="94"/>
      <c r="AT48" s="55"/>
      <c r="AU48" s="47"/>
      <c r="AV48" s="47"/>
      <c r="AW48" s="47"/>
      <c r="AX48" s="47"/>
      <c r="AY48" s="47"/>
      <c r="AZ48" s="47"/>
      <c r="BA48" s="47"/>
      <c r="BB48" s="47"/>
      <c r="BC48" s="47"/>
      <c r="BD48" s="95"/>
    </row>
    <row r="49" s="1" customFormat="1" ht="29.28" customHeight="1">
      <c r="B49" s="46"/>
      <c r="C49" s="96" t="s">
        <v>51</v>
      </c>
      <c r="D49" s="97"/>
      <c r="E49" s="97"/>
      <c r="F49" s="97"/>
      <c r="G49" s="97"/>
      <c r="H49" s="98"/>
      <c r="I49" s="99" t="s">
        <v>52</v>
      </c>
      <c r="J49" s="97"/>
      <c r="K49" s="97"/>
      <c r="L49" s="97"/>
      <c r="M49" s="97"/>
      <c r="N49" s="97"/>
      <c r="O49" s="97"/>
      <c r="P49" s="97"/>
      <c r="Q49" s="97"/>
      <c r="R49" s="97"/>
      <c r="S49" s="97"/>
      <c r="T49" s="97"/>
      <c r="U49" s="97"/>
      <c r="V49" s="97"/>
      <c r="W49" s="97"/>
      <c r="X49" s="97"/>
      <c r="Y49" s="97"/>
      <c r="Z49" s="97"/>
      <c r="AA49" s="97"/>
      <c r="AB49" s="97"/>
      <c r="AC49" s="97"/>
      <c r="AD49" s="97"/>
      <c r="AE49" s="97"/>
      <c r="AF49" s="97"/>
      <c r="AG49" s="100" t="s">
        <v>53</v>
      </c>
      <c r="AH49" s="97"/>
      <c r="AI49" s="97"/>
      <c r="AJ49" s="97"/>
      <c r="AK49" s="97"/>
      <c r="AL49" s="97"/>
      <c r="AM49" s="97"/>
      <c r="AN49" s="99" t="s">
        <v>54</v>
      </c>
      <c r="AO49" s="97"/>
      <c r="AP49" s="97"/>
      <c r="AQ49" s="101" t="s">
        <v>55</v>
      </c>
      <c r="AR49" s="72"/>
      <c r="AS49" s="102" t="s">
        <v>56</v>
      </c>
      <c r="AT49" s="103" t="s">
        <v>57</v>
      </c>
      <c r="AU49" s="103" t="s">
        <v>58</v>
      </c>
      <c r="AV49" s="103" t="s">
        <v>59</v>
      </c>
      <c r="AW49" s="103" t="s">
        <v>60</v>
      </c>
      <c r="AX49" s="103" t="s">
        <v>61</v>
      </c>
      <c r="AY49" s="103" t="s">
        <v>62</v>
      </c>
      <c r="AZ49" s="103" t="s">
        <v>63</v>
      </c>
      <c r="BA49" s="103" t="s">
        <v>64</v>
      </c>
      <c r="BB49" s="103" t="s">
        <v>65</v>
      </c>
      <c r="BC49" s="103" t="s">
        <v>66</v>
      </c>
      <c r="BD49" s="104" t="s">
        <v>67</v>
      </c>
    </row>
    <row r="50" s="1" customFormat="1" ht="10.8" customHeight="1">
      <c r="B50" s="46"/>
      <c r="C50" s="74"/>
      <c r="D50" s="74"/>
      <c r="E50" s="74"/>
      <c r="F50" s="74"/>
      <c r="G50" s="74"/>
      <c r="H50" s="74"/>
      <c r="I50" s="74"/>
      <c r="J50" s="74"/>
      <c r="K50" s="74"/>
      <c r="L50" s="74"/>
      <c r="M50" s="74"/>
      <c r="N50" s="74"/>
      <c r="O50" s="74"/>
      <c r="P50" s="74"/>
      <c r="Q50" s="74"/>
      <c r="R50" s="74"/>
      <c r="S50" s="74"/>
      <c r="T50" s="74"/>
      <c r="U50" s="74"/>
      <c r="V50" s="74"/>
      <c r="W50" s="74"/>
      <c r="X50" s="74"/>
      <c r="Y50" s="74"/>
      <c r="Z50" s="74"/>
      <c r="AA50" s="74"/>
      <c r="AB50" s="74"/>
      <c r="AC50" s="74"/>
      <c r="AD50" s="74"/>
      <c r="AE50" s="74"/>
      <c r="AF50" s="74"/>
      <c r="AG50" s="74"/>
      <c r="AH50" s="74"/>
      <c r="AI50" s="74"/>
      <c r="AJ50" s="74"/>
      <c r="AK50" s="74"/>
      <c r="AL50" s="74"/>
      <c r="AM50" s="74"/>
      <c r="AN50" s="74"/>
      <c r="AO50" s="74"/>
      <c r="AP50" s="74"/>
      <c r="AQ50" s="74"/>
      <c r="AR50" s="72"/>
      <c r="AS50" s="105"/>
      <c r="AT50" s="106"/>
      <c r="AU50" s="106"/>
      <c r="AV50" s="106"/>
      <c r="AW50" s="106"/>
      <c r="AX50" s="106"/>
      <c r="AY50" s="106"/>
      <c r="AZ50" s="106"/>
      <c r="BA50" s="106"/>
      <c r="BB50" s="106"/>
      <c r="BC50" s="106"/>
      <c r="BD50" s="107"/>
    </row>
    <row r="51" s="4" customFormat="1" ht="32.4" customHeight="1">
      <c r="B51" s="79"/>
      <c r="C51" s="108" t="s">
        <v>68</v>
      </c>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10">
        <f>ROUND(AG52,2)</f>
        <v>0</v>
      </c>
      <c r="AH51" s="110"/>
      <c r="AI51" s="110"/>
      <c r="AJ51" s="110"/>
      <c r="AK51" s="110"/>
      <c r="AL51" s="110"/>
      <c r="AM51" s="110"/>
      <c r="AN51" s="111">
        <f>SUM(AG51,AT51)</f>
        <v>0</v>
      </c>
      <c r="AO51" s="111"/>
      <c r="AP51" s="111"/>
      <c r="AQ51" s="112" t="s">
        <v>21</v>
      </c>
      <c r="AR51" s="83"/>
      <c r="AS51" s="113">
        <f>ROUND(AS52,2)</f>
        <v>0</v>
      </c>
      <c r="AT51" s="114">
        <f>ROUND(SUM(AV51:AW51),2)</f>
        <v>0</v>
      </c>
      <c r="AU51" s="115">
        <f>ROUND(AU52,5)</f>
        <v>0</v>
      </c>
      <c r="AV51" s="114">
        <f>ROUND(AZ51*L26,2)</f>
        <v>0</v>
      </c>
      <c r="AW51" s="114">
        <f>ROUND(BA51*L27,2)</f>
        <v>0</v>
      </c>
      <c r="AX51" s="114">
        <f>ROUND(BB51*L26,2)</f>
        <v>0</v>
      </c>
      <c r="AY51" s="114">
        <f>ROUND(BC51*L27,2)</f>
        <v>0</v>
      </c>
      <c r="AZ51" s="114">
        <f>ROUND(AZ52,2)</f>
        <v>0</v>
      </c>
      <c r="BA51" s="114">
        <f>ROUND(BA52,2)</f>
        <v>0</v>
      </c>
      <c r="BB51" s="114">
        <f>ROUND(BB52,2)</f>
        <v>0</v>
      </c>
      <c r="BC51" s="114">
        <f>ROUND(BC52,2)</f>
        <v>0</v>
      </c>
      <c r="BD51" s="116">
        <f>ROUND(BD52,2)</f>
        <v>0</v>
      </c>
      <c r="BS51" s="117" t="s">
        <v>69</v>
      </c>
      <c r="BT51" s="117" t="s">
        <v>70</v>
      </c>
      <c r="BV51" s="117" t="s">
        <v>71</v>
      </c>
      <c r="BW51" s="117" t="s">
        <v>7</v>
      </c>
      <c r="BX51" s="117" t="s">
        <v>72</v>
      </c>
      <c r="CL51" s="117" t="s">
        <v>21</v>
      </c>
    </row>
    <row r="52" s="5" customFormat="1" ht="31.5" customHeight="1">
      <c r="A52" s="118" t="s">
        <v>73</v>
      </c>
      <c r="B52" s="119"/>
      <c r="C52" s="120"/>
      <c r="D52" s="121" t="s">
        <v>16</v>
      </c>
      <c r="E52" s="121"/>
      <c r="F52" s="121"/>
      <c r="G52" s="121"/>
      <c r="H52" s="121"/>
      <c r="I52" s="122"/>
      <c r="J52" s="121" t="s">
        <v>19</v>
      </c>
      <c r="K52" s="121"/>
      <c r="L52" s="121"/>
      <c r="M52" s="121"/>
      <c r="N52" s="121"/>
      <c r="O52" s="121"/>
      <c r="P52" s="121"/>
      <c r="Q52" s="121"/>
      <c r="R52" s="121"/>
      <c r="S52" s="121"/>
      <c r="T52" s="121"/>
      <c r="U52" s="121"/>
      <c r="V52" s="121"/>
      <c r="W52" s="121"/>
      <c r="X52" s="121"/>
      <c r="Y52" s="121"/>
      <c r="Z52" s="121"/>
      <c r="AA52" s="121"/>
      <c r="AB52" s="121"/>
      <c r="AC52" s="121"/>
      <c r="AD52" s="121"/>
      <c r="AE52" s="121"/>
      <c r="AF52" s="121"/>
      <c r="AG52" s="123">
        <f>'201812 - MŠ Sladkovského ...'!J25</f>
        <v>0</v>
      </c>
      <c r="AH52" s="122"/>
      <c r="AI52" s="122"/>
      <c r="AJ52" s="122"/>
      <c r="AK52" s="122"/>
      <c r="AL52" s="122"/>
      <c r="AM52" s="122"/>
      <c r="AN52" s="123">
        <f>SUM(AG52,AT52)</f>
        <v>0</v>
      </c>
      <c r="AO52" s="122"/>
      <c r="AP52" s="122"/>
      <c r="AQ52" s="124" t="s">
        <v>74</v>
      </c>
      <c r="AR52" s="125"/>
      <c r="AS52" s="126">
        <v>0</v>
      </c>
      <c r="AT52" s="127">
        <f>ROUND(SUM(AV52:AW52),2)</f>
        <v>0</v>
      </c>
      <c r="AU52" s="128">
        <f>'201812 - MŠ Sladkovského ...'!P94</f>
        <v>0</v>
      </c>
      <c r="AV52" s="127">
        <f>'201812 - MŠ Sladkovského ...'!J28</f>
        <v>0</v>
      </c>
      <c r="AW52" s="127">
        <f>'201812 - MŠ Sladkovského ...'!J29</f>
        <v>0</v>
      </c>
      <c r="AX52" s="127">
        <f>'201812 - MŠ Sladkovského ...'!J30</f>
        <v>0</v>
      </c>
      <c r="AY52" s="127">
        <f>'201812 - MŠ Sladkovského ...'!J31</f>
        <v>0</v>
      </c>
      <c r="AZ52" s="127">
        <f>'201812 - MŠ Sladkovského ...'!F28</f>
        <v>0</v>
      </c>
      <c r="BA52" s="127">
        <f>'201812 - MŠ Sladkovského ...'!F29</f>
        <v>0</v>
      </c>
      <c r="BB52" s="127">
        <f>'201812 - MŠ Sladkovského ...'!F30</f>
        <v>0</v>
      </c>
      <c r="BC52" s="127">
        <f>'201812 - MŠ Sladkovského ...'!F31</f>
        <v>0</v>
      </c>
      <c r="BD52" s="129">
        <f>'201812 - MŠ Sladkovského ...'!F32</f>
        <v>0</v>
      </c>
      <c r="BT52" s="130" t="s">
        <v>75</v>
      </c>
      <c r="BU52" s="130" t="s">
        <v>76</v>
      </c>
      <c r="BV52" s="130" t="s">
        <v>71</v>
      </c>
      <c r="BW52" s="130" t="s">
        <v>7</v>
      </c>
      <c r="BX52" s="130" t="s">
        <v>72</v>
      </c>
      <c r="CL52" s="130" t="s">
        <v>21</v>
      </c>
    </row>
    <row r="53" s="1" customFormat="1" ht="30" customHeight="1">
      <c r="B53" s="46"/>
      <c r="C53" s="74"/>
      <c r="D53" s="74"/>
      <c r="E53" s="74"/>
      <c r="F53" s="74"/>
      <c r="G53" s="74"/>
      <c r="H53" s="74"/>
      <c r="I53" s="74"/>
      <c r="J53" s="74"/>
      <c r="K53" s="74"/>
      <c r="L53" s="74"/>
      <c r="M53" s="74"/>
      <c r="N53" s="74"/>
      <c r="O53" s="74"/>
      <c r="P53" s="74"/>
      <c r="Q53" s="74"/>
      <c r="R53" s="74"/>
      <c r="S53" s="74"/>
      <c r="T53" s="74"/>
      <c r="U53" s="74"/>
      <c r="V53" s="74"/>
      <c r="W53" s="74"/>
      <c r="X53" s="74"/>
      <c r="Y53" s="74"/>
      <c r="Z53" s="74"/>
      <c r="AA53" s="74"/>
      <c r="AB53" s="74"/>
      <c r="AC53" s="74"/>
      <c r="AD53" s="74"/>
      <c r="AE53" s="74"/>
      <c r="AF53" s="74"/>
      <c r="AG53" s="74"/>
      <c r="AH53" s="74"/>
      <c r="AI53" s="74"/>
      <c r="AJ53" s="74"/>
      <c r="AK53" s="74"/>
      <c r="AL53" s="74"/>
      <c r="AM53" s="74"/>
      <c r="AN53" s="74"/>
      <c r="AO53" s="74"/>
      <c r="AP53" s="74"/>
      <c r="AQ53" s="74"/>
      <c r="AR53" s="72"/>
    </row>
    <row r="54" s="1" customFormat="1" ht="6.96" customHeight="1">
      <c r="B54" s="67"/>
      <c r="C54" s="68"/>
      <c r="D54" s="68"/>
      <c r="E54" s="68"/>
      <c r="F54" s="68"/>
      <c r="G54" s="68"/>
      <c r="H54" s="68"/>
      <c r="I54" s="68"/>
      <c r="J54" s="68"/>
      <c r="K54" s="68"/>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8"/>
      <c r="AM54" s="68"/>
      <c r="AN54" s="68"/>
      <c r="AO54" s="68"/>
      <c r="AP54" s="68"/>
      <c r="AQ54" s="68"/>
      <c r="AR54" s="72"/>
    </row>
  </sheetData>
  <sheetProtection sheet="1" formatColumns="0" formatRows="0" objects="1" scenarios="1" spinCount="100000" saltValue="SG0goq91u5QfauvidY0kqZ2tju9UBei6QPYd3aQUfB0RFbj/6oNIdxM2SY/yynudJt4ZPfYhLBlQkGynYxOJhA==" hashValue="0B44yTKamMw3jHLSZnUoosNiS3k2Op5hKWbMNksfb1tA9Nv8nQLPyoDjlHG271ZNdLwkD2sM31C3KAUHCvfXVQ==" algorithmName="SHA-512" password="CC35"/>
  <mergeCells count="41">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G51:AM51"/>
    <mergeCell ref="AN51:AP51"/>
    <mergeCell ref="AR2:BE2"/>
  </mergeCells>
  <hyperlinks>
    <hyperlink ref="K1:S1" location="C2" display="1) Rekapitulace stavby"/>
    <hyperlink ref="W1:AI1" location="C51" display="2) Rekapitulace objektů stavby a soupisů prací"/>
    <hyperlink ref="A52" location="'201812 - MŠ Sladkovského ...'!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1"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2"/>
      <c r="C1" s="132"/>
      <c r="D1" s="133" t="s">
        <v>1</v>
      </c>
      <c r="E1" s="132"/>
      <c r="F1" s="134" t="s">
        <v>77</v>
      </c>
      <c r="G1" s="134" t="s">
        <v>78</v>
      </c>
      <c r="H1" s="134"/>
      <c r="I1" s="135"/>
      <c r="J1" s="134" t="s">
        <v>79</v>
      </c>
      <c r="K1" s="133" t="s">
        <v>80</v>
      </c>
      <c r="L1" s="134" t="s">
        <v>81</v>
      </c>
      <c r="M1" s="134"/>
      <c r="N1" s="134"/>
      <c r="O1" s="134"/>
      <c r="P1" s="134"/>
      <c r="Q1" s="134"/>
      <c r="R1" s="134"/>
      <c r="S1" s="134"/>
      <c r="T1" s="134"/>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7</v>
      </c>
      <c r="AZ2" s="136" t="s">
        <v>82</v>
      </c>
      <c r="BA2" s="136" t="s">
        <v>83</v>
      </c>
      <c r="BB2" s="136" t="s">
        <v>84</v>
      </c>
      <c r="BC2" s="136" t="s">
        <v>85</v>
      </c>
      <c r="BD2" s="136" t="s">
        <v>86</v>
      </c>
    </row>
    <row r="3" ht="6.96" customHeight="1">
      <c r="B3" s="25"/>
      <c r="C3" s="26"/>
      <c r="D3" s="26"/>
      <c r="E3" s="26"/>
      <c r="F3" s="26"/>
      <c r="G3" s="26"/>
      <c r="H3" s="26"/>
      <c r="I3" s="137"/>
      <c r="J3" s="26"/>
      <c r="K3" s="27"/>
      <c r="AT3" s="24" t="s">
        <v>86</v>
      </c>
      <c r="AZ3" s="136" t="s">
        <v>87</v>
      </c>
      <c r="BA3" s="136" t="s">
        <v>88</v>
      </c>
      <c r="BB3" s="136" t="s">
        <v>84</v>
      </c>
      <c r="BC3" s="136" t="s">
        <v>89</v>
      </c>
      <c r="BD3" s="136" t="s">
        <v>86</v>
      </c>
    </row>
    <row r="4" ht="36.96" customHeight="1">
      <c r="B4" s="28"/>
      <c r="C4" s="29"/>
      <c r="D4" s="30" t="s">
        <v>90</v>
      </c>
      <c r="E4" s="29"/>
      <c r="F4" s="29"/>
      <c r="G4" s="29"/>
      <c r="H4" s="29"/>
      <c r="I4" s="138"/>
      <c r="J4" s="29"/>
      <c r="K4" s="31"/>
      <c r="M4" s="32" t="s">
        <v>12</v>
      </c>
      <c r="AT4" s="24" t="s">
        <v>6</v>
      </c>
      <c r="AZ4" s="136" t="s">
        <v>91</v>
      </c>
      <c r="BA4" s="136" t="s">
        <v>92</v>
      </c>
      <c r="BB4" s="136" t="s">
        <v>84</v>
      </c>
      <c r="BC4" s="136" t="s">
        <v>93</v>
      </c>
      <c r="BD4" s="136" t="s">
        <v>86</v>
      </c>
    </row>
    <row r="5" ht="6.96" customHeight="1">
      <c r="B5" s="28"/>
      <c r="C5" s="29"/>
      <c r="D5" s="29"/>
      <c r="E5" s="29"/>
      <c r="F5" s="29"/>
      <c r="G5" s="29"/>
      <c r="H5" s="29"/>
      <c r="I5" s="138"/>
      <c r="J5" s="29"/>
      <c r="K5" s="31"/>
      <c r="AZ5" s="136" t="s">
        <v>94</v>
      </c>
      <c r="BA5" s="136" t="s">
        <v>95</v>
      </c>
      <c r="BB5" s="136" t="s">
        <v>96</v>
      </c>
      <c r="BC5" s="136" t="s">
        <v>97</v>
      </c>
      <c r="BD5" s="136" t="s">
        <v>86</v>
      </c>
    </row>
    <row r="6" s="1" customFormat="1">
      <c r="B6" s="46"/>
      <c r="C6" s="47"/>
      <c r="D6" s="40" t="s">
        <v>18</v>
      </c>
      <c r="E6" s="47"/>
      <c r="F6" s="47"/>
      <c r="G6" s="47"/>
      <c r="H6" s="47"/>
      <c r="I6" s="139"/>
      <c r="J6" s="47"/>
      <c r="K6" s="51"/>
      <c r="AZ6" s="136" t="s">
        <v>98</v>
      </c>
      <c r="BA6" s="136" t="s">
        <v>99</v>
      </c>
      <c r="BB6" s="136" t="s">
        <v>100</v>
      </c>
      <c r="BC6" s="136" t="s">
        <v>101</v>
      </c>
      <c r="BD6" s="136" t="s">
        <v>86</v>
      </c>
    </row>
    <row r="7" s="1" customFormat="1" ht="36.96" customHeight="1">
      <c r="B7" s="46"/>
      <c r="C7" s="47"/>
      <c r="D7" s="47"/>
      <c r="E7" s="140" t="s">
        <v>19</v>
      </c>
      <c r="F7" s="47"/>
      <c r="G7" s="47"/>
      <c r="H7" s="47"/>
      <c r="I7" s="139"/>
      <c r="J7" s="47"/>
      <c r="K7" s="51"/>
      <c r="AZ7" s="136" t="s">
        <v>102</v>
      </c>
      <c r="BA7" s="136" t="s">
        <v>103</v>
      </c>
      <c r="BB7" s="136" t="s">
        <v>96</v>
      </c>
      <c r="BC7" s="136" t="s">
        <v>104</v>
      </c>
      <c r="BD7" s="136" t="s">
        <v>86</v>
      </c>
    </row>
    <row r="8" s="1" customFormat="1">
      <c r="B8" s="46"/>
      <c r="C8" s="47"/>
      <c r="D8" s="47"/>
      <c r="E8" s="47"/>
      <c r="F8" s="47"/>
      <c r="G8" s="47"/>
      <c r="H8" s="47"/>
      <c r="I8" s="139"/>
      <c r="J8" s="47"/>
      <c r="K8" s="51"/>
      <c r="AZ8" s="136" t="s">
        <v>105</v>
      </c>
      <c r="BA8" s="136" t="s">
        <v>106</v>
      </c>
      <c r="BB8" s="136" t="s">
        <v>84</v>
      </c>
      <c r="BC8" s="136" t="s">
        <v>107</v>
      </c>
      <c r="BD8" s="136" t="s">
        <v>86</v>
      </c>
    </row>
    <row r="9" s="1" customFormat="1" ht="14.4" customHeight="1">
      <c r="B9" s="46"/>
      <c r="C9" s="47"/>
      <c r="D9" s="40" t="s">
        <v>20</v>
      </c>
      <c r="E9" s="47"/>
      <c r="F9" s="35" t="s">
        <v>21</v>
      </c>
      <c r="G9" s="47"/>
      <c r="H9" s="47"/>
      <c r="I9" s="141" t="s">
        <v>22</v>
      </c>
      <c r="J9" s="35" t="s">
        <v>21</v>
      </c>
      <c r="K9" s="51"/>
      <c r="AZ9" s="136" t="s">
        <v>108</v>
      </c>
      <c r="BA9" s="136" t="s">
        <v>109</v>
      </c>
      <c r="BB9" s="136" t="s">
        <v>84</v>
      </c>
      <c r="BC9" s="136" t="s">
        <v>110</v>
      </c>
      <c r="BD9" s="136" t="s">
        <v>86</v>
      </c>
    </row>
    <row r="10" s="1" customFormat="1" ht="14.4" customHeight="1">
      <c r="B10" s="46"/>
      <c r="C10" s="47"/>
      <c r="D10" s="40" t="s">
        <v>23</v>
      </c>
      <c r="E10" s="47"/>
      <c r="F10" s="35" t="s">
        <v>24</v>
      </c>
      <c r="G10" s="47"/>
      <c r="H10" s="47"/>
      <c r="I10" s="141" t="s">
        <v>25</v>
      </c>
      <c r="J10" s="142" t="str">
        <f>'Rekapitulace stavby'!AN8</f>
        <v>10. 7. 2018</v>
      </c>
      <c r="K10" s="51"/>
    </row>
    <row r="11" s="1" customFormat="1" ht="10.8" customHeight="1">
      <c r="B11" s="46"/>
      <c r="C11" s="47"/>
      <c r="D11" s="47"/>
      <c r="E11" s="47"/>
      <c r="F11" s="47"/>
      <c r="G11" s="47"/>
      <c r="H11" s="47"/>
      <c r="I11" s="139"/>
      <c r="J11" s="47"/>
      <c r="K11" s="51"/>
    </row>
    <row r="12" s="1" customFormat="1" ht="14.4" customHeight="1">
      <c r="B12" s="46"/>
      <c r="C12" s="47"/>
      <c r="D12" s="40" t="s">
        <v>27</v>
      </c>
      <c r="E12" s="47"/>
      <c r="F12" s="47"/>
      <c r="G12" s="47"/>
      <c r="H12" s="47"/>
      <c r="I12" s="141" t="s">
        <v>28</v>
      </c>
      <c r="J12" s="35" t="str">
        <f>IF('Rekapitulace stavby'!AN10="","",'Rekapitulace stavby'!AN10)</f>
        <v/>
      </c>
      <c r="K12" s="51"/>
    </row>
    <row r="13" s="1" customFormat="1" ht="18" customHeight="1">
      <c r="B13" s="46"/>
      <c r="C13" s="47"/>
      <c r="D13" s="47"/>
      <c r="E13" s="35" t="str">
        <f>IF('Rekapitulace stavby'!E11="","",'Rekapitulace stavby'!E11)</f>
        <v xml:space="preserve"> </v>
      </c>
      <c r="F13" s="47"/>
      <c r="G13" s="47"/>
      <c r="H13" s="47"/>
      <c r="I13" s="141" t="s">
        <v>29</v>
      </c>
      <c r="J13" s="35" t="str">
        <f>IF('Rekapitulace stavby'!AN11="","",'Rekapitulace stavby'!AN11)</f>
        <v/>
      </c>
      <c r="K13" s="51"/>
    </row>
    <row r="14" s="1" customFormat="1" ht="6.96" customHeight="1">
      <c r="B14" s="46"/>
      <c r="C14" s="47"/>
      <c r="D14" s="47"/>
      <c r="E14" s="47"/>
      <c r="F14" s="47"/>
      <c r="G14" s="47"/>
      <c r="H14" s="47"/>
      <c r="I14" s="139"/>
      <c r="J14" s="47"/>
      <c r="K14" s="51"/>
    </row>
    <row r="15" s="1" customFormat="1" ht="14.4" customHeight="1">
      <c r="B15" s="46"/>
      <c r="C15" s="47"/>
      <c r="D15" s="40" t="s">
        <v>30</v>
      </c>
      <c r="E15" s="47"/>
      <c r="F15" s="47"/>
      <c r="G15" s="47"/>
      <c r="H15" s="47"/>
      <c r="I15" s="141" t="s">
        <v>28</v>
      </c>
      <c r="J15" s="35" t="str">
        <f>IF('Rekapitulace stavby'!AN13="Vyplň údaj","",IF('Rekapitulace stavby'!AN13="","",'Rekapitulace stavby'!AN13))</f>
        <v/>
      </c>
      <c r="K15" s="51"/>
    </row>
    <row r="16" s="1" customFormat="1" ht="18" customHeight="1">
      <c r="B16" s="46"/>
      <c r="C16" s="47"/>
      <c r="D16" s="47"/>
      <c r="E16" s="35" t="str">
        <f>IF('Rekapitulace stavby'!E14="Vyplň údaj","",IF('Rekapitulace stavby'!E14="","",'Rekapitulace stavby'!E14))</f>
        <v/>
      </c>
      <c r="F16" s="47"/>
      <c r="G16" s="47"/>
      <c r="H16" s="47"/>
      <c r="I16" s="141" t="s">
        <v>29</v>
      </c>
      <c r="J16" s="35" t="str">
        <f>IF('Rekapitulace stavby'!AN14="Vyplň údaj","",IF('Rekapitulace stavby'!AN14="","",'Rekapitulace stavby'!AN14))</f>
        <v/>
      </c>
      <c r="K16" s="51"/>
    </row>
    <row r="17" s="1" customFormat="1" ht="6.96" customHeight="1">
      <c r="B17" s="46"/>
      <c r="C17" s="47"/>
      <c r="D17" s="47"/>
      <c r="E17" s="47"/>
      <c r="F17" s="47"/>
      <c r="G17" s="47"/>
      <c r="H17" s="47"/>
      <c r="I17" s="139"/>
      <c r="J17" s="47"/>
      <c r="K17" s="51"/>
    </row>
    <row r="18" s="1" customFormat="1" ht="14.4" customHeight="1">
      <c r="B18" s="46"/>
      <c r="C18" s="47"/>
      <c r="D18" s="40" t="s">
        <v>32</v>
      </c>
      <c r="E18" s="47"/>
      <c r="F18" s="47"/>
      <c r="G18" s="47"/>
      <c r="H18" s="47"/>
      <c r="I18" s="141" t="s">
        <v>28</v>
      </c>
      <c r="J18" s="35" t="str">
        <f>IF('Rekapitulace stavby'!AN16="","",'Rekapitulace stavby'!AN16)</f>
        <v/>
      </c>
      <c r="K18" s="51"/>
    </row>
    <row r="19" s="1" customFormat="1" ht="18" customHeight="1">
      <c r="B19" s="46"/>
      <c r="C19" s="47"/>
      <c r="D19" s="47"/>
      <c r="E19" s="35" t="str">
        <f>IF('Rekapitulace stavby'!E17="","",'Rekapitulace stavby'!E17)</f>
        <v xml:space="preserve"> </v>
      </c>
      <c r="F19" s="47"/>
      <c r="G19" s="47"/>
      <c r="H19" s="47"/>
      <c r="I19" s="141" t="s">
        <v>29</v>
      </c>
      <c r="J19" s="35" t="str">
        <f>IF('Rekapitulace stavby'!AN17="","",'Rekapitulace stavby'!AN17)</f>
        <v/>
      </c>
      <c r="K19" s="51"/>
    </row>
    <row r="20" s="1" customFormat="1" ht="6.96" customHeight="1">
      <c r="B20" s="46"/>
      <c r="C20" s="47"/>
      <c r="D20" s="47"/>
      <c r="E20" s="47"/>
      <c r="F20" s="47"/>
      <c r="G20" s="47"/>
      <c r="H20" s="47"/>
      <c r="I20" s="139"/>
      <c r="J20" s="47"/>
      <c r="K20" s="51"/>
    </row>
    <row r="21" s="1" customFormat="1" ht="14.4" customHeight="1">
      <c r="B21" s="46"/>
      <c r="C21" s="47"/>
      <c r="D21" s="40" t="s">
        <v>34</v>
      </c>
      <c r="E21" s="47"/>
      <c r="F21" s="47"/>
      <c r="G21" s="47"/>
      <c r="H21" s="47"/>
      <c r="I21" s="139"/>
      <c r="J21" s="47"/>
      <c r="K21" s="51"/>
    </row>
    <row r="22" s="6" customFormat="1" ht="299.25" customHeight="1">
      <c r="B22" s="143"/>
      <c r="C22" s="144"/>
      <c r="D22" s="144"/>
      <c r="E22" s="44" t="s">
        <v>111</v>
      </c>
      <c r="F22" s="44"/>
      <c r="G22" s="44"/>
      <c r="H22" s="44"/>
      <c r="I22" s="145"/>
      <c r="J22" s="144"/>
      <c r="K22" s="146"/>
    </row>
    <row r="23" s="1" customFormat="1" ht="6.96" customHeight="1">
      <c r="B23" s="46"/>
      <c r="C23" s="47"/>
      <c r="D23" s="47"/>
      <c r="E23" s="47"/>
      <c r="F23" s="47"/>
      <c r="G23" s="47"/>
      <c r="H23" s="47"/>
      <c r="I23" s="139"/>
      <c r="J23" s="47"/>
      <c r="K23" s="51"/>
    </row>
    <row r="24" s="1" customFormat="1" ht="6.96" customHeight="1">
      <c r="B24" s="46"/>
      <c r="C24" s="47"/>
      <c r="D24" s="106"/>
      <c r="E24" s="106"/>
      <c r="F24" s="106"/>
      <c r="G24" s="106"/>
      <c r="H24" s="106"/>
      <c r="I24" s="147"/>
      <c r="J24" s="106"/>
      <c r="K24" s="148"/>
    </row>
    <row r="25" s="1" customFormat="1" ht="25.44" customHeight="1">
      <c r="B25" s="46"/>
      <c r="C25" s="47"/>
      <c r="D25" s="149" t="s">
        <v>36</v>
      </c>
      <c r="E25" s="47"/>
      <c r="F25" s="47"/>
      <c r="G25" s="47"/>
      <c r="H25" s="47"/>
      <c r="I25" s="139"/>
      <c r="J25" s="150">
        <f>ROUND(J94,2)</f>
        <v>0</v>
      </c>
      <c r="K25" s="51"/>
    </row>
    <row r="26" s="1" customFormat="1" ht="6.96" customHeight="1">
      <c r="B26" s="46"/>
      <c r="C26" s="47"/>
      <c r="D26" s="106"/>
      <c r="E26" s="106"/>
      <c r="F26" s="106"/>
      <c r="G26" s="106"/>
      <c r="H26" s="106"/>
      <c r="I26" s="147"/>
      <c r="J26" s="106"/>
      <c r="K26" s="148"/>
    </row>
    <row r="27" s="1" customFormat="1" ht="14.4" customHeight="1">
      <c r="B27" s="46"/>
      <c r="C27" s="47"/>
      <c r="D27" s="47"/>
      <c r="E27" s="47"/>
      <c r="F27" s="52" t="s">
        <v>38</v>
      </c>
      <c r="G27" s="47"/>
      <c r="H27" s="47"/>
      <c r="I27" s="151" t="s">
        <v>37</v>
      </c>
      <c r="J27" s="52" t="s">
        <v>39</v>
      </c>
      <c r="K27" s="51"/>
    </row>
    <row r="28" s="1" customFormat="1" ht="14.4" customHeight="1">
      <c r="B28" s="46"/>
      <c r="C28" s="47"/>
      <c r="D28" s="55" t="s">
        <v>40</v>
      </c>
      <c r="E28" s="55" t="s">
        <v>41</v>
      </c>
      <c r="F28" s="152">
        <f>ROUND(SUM(BE94:BE659), 2)</f>
        <v>0</v>
      </c>
      <c r="G28" s="47"/>
      <c r="H28" s="47"/>
      <c r="I28" s="153">
        <v>0.20999999999999999</v>
      </c>
      <c r="J28" s="152">
        <f>ROUND(ROUND((SUM(BE94:BE659)), 2)*I28, 2)</f>
        <v>0</v>
      </c>
      <c r="K28" s="51"/>
    </row>
    <row r="29" s="1" customFormat="1" ht="14.4" customHeight="1">
      <c r="B29" s="46"/>
      <c r="C29" s="47"/>
      <c r="D29" s="47"/>
      <c r="E29" s="55" t="s">
        <v>42</v>
      </c>
      <c r="F29" s="152">
        <f>ROUND(SUM(BF94:BF659), 2)</f>
        <v>0</v>
      </c>
      <c r="G29" s="47"/>
      <c r="H29" s="47"/>
      <c r="I29" s="153">
        <v>0.14999999999999999</v>
      </c>
      <c r="J29" s="152">
        <f>ROUND(ROUND((SUM(BF94:BF659)), 2)*I29, 2)</f>
        <v>0</v>
      </c>
      <c r="K29" s="51"/>
    </row>
    <row r="30" hidden="1" s="1" customFormat="1" ht="14.4" customHeight="1">
      <c r="B30" s="46"/>
      <c r="C30" s="47"/>
      <c r="D30" s="47"/>
      <c r="E30" s="55" t="s">
        <v>43</v>
      </c>
      <c r="F30" s="152">
        <f>ROUND(SUM(BG94:BG659), 2)</f>
        <v>0</v>
      </c>
      <c r="G30" s="47"/>
      <c r="H30" s="47"/>
      <c r="I30" s="153">
        <v>0.20999999999999999</v>
      </c>
      <c r="J30" s="152">
        <v>0</v>
      </c>
      <c r="K30" s="51"/>
    </row>
    <row r="31" hidden="1" s="1" customFormat="1" ht="14.4" customHeight="1">
      <c r="B31" s="46"/>
      <c r="C31" s="47"/>
      <c r="D31" s="47"/>
      <c r="E31" s="55" t="s">
        <v>44</v>
      </c>
      <c r="F31" s="152">
        <f>ROUND(SUM(BH94:BH659), 2)</f>
        <v>0</v>
      </c>
      <c r="G31" s="47"/>
      <c r="H31" s="47"/>
      <c r="I31" s="153">
        <v>0.14999999999999999</v>
      </c>
      <c r="J31" s="152">
        <v>0</v>
      </c>
      <c r="K31" s="51"/>
    </row>
    <row r="32" hidden="1" s="1" customFormat="1" ht="14.4" customHeight="1">
      <c r="B32" s="46"/>
      <c r="C32" s="47"/>
      <c r="D32" s="47"/>
      <c r="E32" s="55" t="s">
        <v>45</v>
      </c>
      <c r="F32" s="152">
        <f>ROUND(SUM(BI94:BI659), 2)</f>
        <v>0</v>
      </c>
      <c r="G32" s="47"/>
      <c r="H32" s="47"/>
      <c r="I32" s="153">
        <v>0</v>
      </c>
      <c r="J32" s="152">
        <v>0</v>
      </c>
      <c r="K32" s="51"/>
    </row>
    <row r="33" s="1" customFormat="1" ht="6.96" customHeight="1">
      <c r="B33" s="46"/>
      <c r="C33" s="47"/>
      <c r="D33" s="47"/>
      <c r="E33" s="47"/>
      <c r="F33" s="47"/>
      <c r="G33" s="47"/>
      <c r="H33" s="47"/>
      <c r="I33" s="139"/>
      <c r="J33" s="47"/>
      <c r="K33" s="51"/>
    </row>
    <row r="34" s="1" customFormat="1" ht="25.44" customHeight="1">
      <c r="B34" s="46"/>
      <c r="C34" s="154"/>
      <c r="D34" s="155" t="s">
        <v>46</v>
      </c>
      <c r="E34" s="98"/>
      <c r="F34" s="98"/>
      <c r="G34" s="156" t="s">
        <v>47</v>
      </c>
      <c r="H34" s="157" t="s">
        <v>48</v>
      </c>
      <c r="I34" s="158"/>
      <c r="J34" s="159">
        <f>SUM(J25:J32)</f>
        <v>0</v>
      </c>
      <c r="K34" s="160"/>
    </row>
    <row r="35" s="1" customFormat="1" ht="14.4" customHeight="1">
      <c r="B35" s="67"/>
      <c r="C35" s="68"/>
      <c r="D35" s="68"/>
      <c r="E35" s="68"/>
      <c r="F35" s="68"/>
      <c r="G35" s="68"/>
      <c r="H35" s="68"/>
      <c r="I35" s="161"/>
      <c r="J35" s="68"/>
      <c r="K35" s="69"/>
    </row>
    <row r="39" s="1" customFormat="1" ht="6.96" customHeight="1">
      <c r="B39" s="162"/>
      <c r="C39" s="163"/>
      <c r="D39" s="163"/>
      <c r="E39" s="163"/>
      <c r="F39" s="163"/>
      <c r="G39" s="163"/>
      <c r="H39" s="163"/>
      <c r="I39" s="164"/>
      <c r="J39" s="163"/>
      <c r="K39" s="165"/>
    </row>
    <row r="40" s="1" customFormat="1" ht="36.96" customHeight="1">
      <c r="B40" s="46"/>
      <c r="C40" s="30" t="s">
        <v>112</v>
      </c>
      <c r="D40" s="47"/>
      <c r="E40" s="47"/>
      <c r="F40" s="47"/>
      <c r="G40" s="47"/>
      <c r="H40" s="47"/>
      <c r="I40" s="139"/>
      <c r="J40" s="47"/>
      <c r="K40" s="51"/>
    </row>
    <row r="41" s="1" customFormat="1" ht="6.96" customHeight="1">
      <c r="B41" s="46"/>
      <c r="C41" s="47"/>
      <c r="D41" s="47"/>
      <c r="E41" s="47"/>
      <c r="F41" s="47"/>
      <c r="G41" s="47"/>
      <c r="H41" s="47"/>
      <c r="I41" s="139"/>
      <c r="J41" s="47"/>
      <c r="K41" s="51"/>
    </row>
    <row r="42" s="1" customFormat="1" ht="14.4" customHeight="1">
      <c r="B42" s="46"/>
      <c r="C42" s="40" t="s">
        <v>18</v>
      </c>
      <c r="D42" s="47"/>
      <c r="E42" s="47"/>
      <c r="F42" s="47"/>
      <c r="G42" s="47"/>
      <c r="H42" s="47"/>
      <c r="I42" s="139"/>
      <c r="J42" s="47"/>
      <c r="K42" s="51"/>
    </row>
    <row r="43" s="1" customFormat="1" ht="17.25" customHeight="1">
      <c r="B43" s="46"/>
      <c r="C43" s="47"/>
      <c r="D43" s="47"/>
      <c r="E43" s="140" t="str">
        <f>E7</f>
        <v>MŠ Sladkovského 31, Chrudim - Oprava střechy objektu</v>
      </c>
      <c r="F43" s="47"/>
      <c r="G43" s="47"/>
      <c r="H43" s="47"/>
      <c r="I43" s="139"/>
      <c r="J43" s="47"/>
      <c r="K43" s="51"/>
    </row>
    <row r="44" s="1" customFormat="1" ht="6.96" customHeight="1">
      <c r="B44" s="46"/>
      <c r="C44" s="47"/>
      <c r="D44" s="47"/>
      <c r="E44" s="47"/>
      <c r="F44" s="47"/>
      <c r="G44" s="47"/>
      <c r="H44" s="47"/>
      <c r="I44" s="139"/>
      <c r="J44" s="47"/>
      <c r="K44" s="51"/>
    </row>
    <row r="45" s="1" customFormat="1" ht="18" customHeight="1">
      <c r="B45" s="46"/>
      <c r="C45" s="40" t="s">
        <v>23</v>
      </c>
      <c r="D45" s="47"/>
      <c r="E45" s="47"/>
      <c r="F45" s="35" t="str">
        <f>F10</f>
        <v xml:space="preserve"> </v>
      </c>
      <c r="G45" s="47"/>
      <c r="H45" s="47"/>
      <c r="I45" s="141" t="s">
        <v>25</v>
      </c>
      <c r="J45" s="142" t="str">
        <f>IF(J10="","",J10)</f>
        <v>10. 7. 2018</v>
      </c>
      <c r="K45" s="51"/>
    </row>
    <row r="46" s="1" customFormat="1" ht="6.96" customHeight="1">
      <c r="B46" s="46"/>
      <c r="C46" s="47"/>
      <c r="D46" s="47"/>
      <c r="E46" s="47"/>
      <c r="F46" s="47"/>
      <c r="G46" s="47"/>
      <c r="H46" s="47"/>
      <c r="I46" s="139"/>
      <c r="J46" s="47"/>
      <c r="K46" s="51"/>
    </row>
    <row r="47" s="1" customFormat="1">
      <c r="B47" s="46"/>
      <c r="C47" s="40" t="s">
        <v>27</v>
      </c>
      <c r="D47" s="47"/>
      <c r="E47" s="47"/>
      <c r="F47" s="35" t="str">
        <f>E13</f>
        <v xml:space="preserve"> </v>
      </c>
      <c r="G47" s="47"/>
      <c r="H47" s="47"/>
      <c r="I47" s="141" t="s">
        <v>32</v>
      </c>
      <c r="J47" s="44" t="str">
        <f>E19</f>
        <v xml:space="preserve"> </v>
      </c>
      <c r="K47" s="51"/>
    </row>
    <row r="48" s="1" customFormat="1" ht="14.4" customHeight="1">
      <c r="B48" s="46"/>
      <c r="C48" s="40" t="s">
        <v>30</v>
      </c>
      <c r="D48" s="47"/>
      <c r="E48" s="47"/>
      <c r="F48" s="35" t="str">
        <f>IF(E16="","",E16)</f>
        <v/>
      </c>
      <c r="G48" s="47"/>
      <c r="H48" s="47"/>
      <c r="I48" s="139"/>
      <c r="J48" s="166"/>
      <c r="K48" s="51"/>
    </row>
    <row r="49" s="1" customFormat="1" ht="10.32" customHeight="1">
      <c r="B49" s="46"/>
      <c r="C49" s="47"/>
      <c r="D49" s="47"/>
      <c r="E49" s="47"/>
      <c r="F49" s="47"/>
      <c r="G49" s="47"/>
      <c r="H49" s="47"/>
      <c r="I49" s="139"/>
      <c r="J49" s="47"/>
      <c r="K49" s="51"/>
    </row>
    <row r="50" s="1" customFormat="1" ht="29.28" customHeight="1">
      <c r="B50" s="46"/>
      <c r="C50" s="167" t="s">
        <v>113</v>
      </c>
      <c r="D50" s="154"/>
      <c r="E50" s="154"/>
      <c r="F50" s="154"/>
      <c r="G50" s="154"/>
      <c r="H50" s="154"/>
      <c r="I50" s="168"/>
      <c r="J50" s="169" t="s">
        <v>114</v>
      </c>
      <c r="K50" s="170"/>
    </row>
    <row r="51" s="1" customFormat="1" ht="10.32" customHeight="1">
      <c r="B51" s="46"/>
      <c r="C51" s="47"/>
      <c r="D51" s="47"/>
      <c r="E51" s="47"/>
      <c r="F51" s="47"/>
      <c r="G51" s="47"/>
      <c r="H51" s="47"/>
      <c r="I51" s="139"/>
      <c r="J51" s="47"/>
      <c r="K51" s="51"/>
    </row>
    <row r="52" s="1" customFormat="1" ht="29.28" customHeight="1">
      <c r="B52" s="46"/>
      <c r="C52" s="171" t="s">
        <v>115</v>
      </c>
      <c r="D52" s="47"/>
      <c r="E52" s="47"/>
      <c r="F52" s="47"/>
      <c r="G52" s="47"/>
      <c r="H52" s="47"/>
      <c r="I52" s="139"/>
      <c r="J52" s="150">
        <f>J94</f>
        <v>0</v>
      </c>
      <c r="K52" s="51"/>
      <c r="AU52" s="24" t="s">
        <v>116</v>
      </c>
    </row>
    <row r="53" s="7" customFormat="1" ht="24.96" customHeight="1">
      <c r="B53" s="172"/>
      <c r="C53" s="173"/>
      <c r="D53" s="174" t="s">
        <v>117</v>
      </c>
      <c r="E53" s="175"/>
      <c r="F53" s="175"/>
      <c r="G53" s="175"/>
      <c r="H53" s="175"/>
      <c r="I53" s="176"/>
      <c r="J53" s="177">
        <f>J95</f>
        <v>0</v>
      </c>
      <c r="K53" s="178"/>
    </row>
    <row r="54" s="8" customFormat="1" ht="19.92" customHeight="1">
      <c r="B54" s="179"/>
      <c r="C54" s="180"/>
      <c r="D54" s="181" t="s">
        <v>118</v>
      </c>
      <c r="E54" s="182"/>
      <c r="F54" s="182"/>
      <c r="G54" s="182"/>
      <c r="H54" s="182"/>
      <c r="I54" s="183"/>
      <c r="J54" s="184">
        <f>J96</f>
        <v>0</v>
      </c>
      <c r="K54" s="185"/>
    </row>
    <row r="55" s="8" customFormat="1" ht="19.92" customHeight="1">
      <c r="B55" s="179"/>
      <c r="C55" s="180"/>
      <c r="D55" s="181" t="s">
        <v>119</v>
      </c>
      <c r="E55" s="182"/>
      <c r="F55" s="182"/>
      <c r="G55" s="182"/>
      <c r="H55" s="182"/>
      <c r="I55" s="183"/>
      <c r="J55" s="184">
        <f>J99</f>
        <v>0</v>
      </c>
      <c r="K55" s="185"/>
    </row>
    <row r="56" s="8" customFormat="1" ht="19.92" customHeight="1">
      <c r="B56" s="179"/>
      <c r="C56" s="180"/>
      <c r="D56" s="181" t="s">
        <v>120</v>
      </c>
      <c r="E56" s="182"/>
      <c r="F56" s="182"/>
      <c r="G56" s="182"/>
      <c r="H56" s="182"/>
      <c r="I56" s="183"/>
      <c r="J56" s="184">
        <f>J119</f>
        <v>0</v>
      </c>
      <c r="K56" s="185"/>
    </row>
    <row r="57" s="8" customFormat="1" ht="19.92" customHeight="1">
      <c r="B57" s="179"/>
      <c r="C57" s="180"/>
      <c r="D57" s="181" t="s">
        <v>121</v>
      </c>
      <c r="E57" s="182"/>
      <c r="F57" s="182"/>
      <c r="G57" s="182"/>
      <c r="H57" s="182"/>
      <c r="I57" s="183"/>
      <c r="J57" s="184">
        <f>J137</f>
        <v>0</v>
      </c>
      <c r="K57" s="185"/>
    </row>
    <row r="58" s="8" customFormat="1" ht="19.92" customHeight="1">
      <c r="B58" s="179"/>
      <c r="C58" s="180"/>
      <c r="D58" s="181" t="s">
        <v>122</v>
      </c>
      <c r="E58" s="182"/>
      <c r="F58" s="182"/>
      <c r="G58" s="182"/>
      <c r="H58" s="182"/>
      <c r="I58" s="183"/>
      <c r="J58" s="184">
        <f>J152</f>
        <v>0</v>
      </c>
      <c r="K58" s="185"/>
    </row>
    <row r="59" s="8" customFormat="1" ht="19.92" customHeight="1">
      <c r="B59" s="179"/>
      <c r="C59" s="180"/>
      <c r="D59" s="181" t="s">
        <v>123</v>
      </c>
      <c r="E59" s="182"/>
      <c r="F59" s="182"/>
      <c r="G59" s="182"/>
      <c r="H59" s="182"/>
      <c r="I59" s="183"/>
      <c r="J59" s="184">
        <f>J182</f>
        <v>0</v>
      </c>
      <c r="K59" s="185"/>
    </row>
    <row r="60" s="8" customFormat="1" ht="19.92" customHeight="1">
      <c r="B60" s="179"/>
      <c r="C60" s="180"/>
      <c r="D60" s="181" t="s">
        <v>124</v>
      </c>
      <c r="E60" s="182"/>
      <c r="F60" s="182"/>
      <c r="G60" s="182"/>
      <c r="H60" s="182"/>
      <c r="I60" s="183"/>
      <c r="J60" s="184">
        <f>J189</f>
        <v>0</v>
      </c>
      <c r="K60" s="185"/>
    </row>
    <row r="61" s="8" customFormat="1" ht="19.92" customHeight="1">
      <c r="B61" s="179"/>
      <c r="C61" s="180"/>
      <c r="D61" s="181" t="s">
        <v>125</v>
      </c>
      <c r="E61" s="182"/>
      <c r="F61" s="182"/>
      <c r="G61" s="182"/>
      <c r="H61" s="182"/>
      <c r="I61" s="183"/>
      <c r="J61" s="184">
        <f>J215</f>
        <v>0</v>
      </c>
      <c r="K61" s="185"/>
    </row>
    <row r="62" s="8" customFormat="1" ht="19.92" customHeight="1">
      <c r="B62" s="179"/>
      <c r="C62" s="180"/>
      <c r="D62" s="181" t="s">
        <v>126</v>
      </c>
      <c r="E62" s="182"/>
      <c r="F62" s="182"/>
      <c r="G62" s="182"/>
      <c r="H62" s="182"/>
      <c r="I62" s="183"/>
      <c r="J62" s="184">
        <f>J228</f>
        <v>0</v>
      </c>
      <c r="K62" s="185"/>
    </row>
    <row r="63" s="7" customFormat="1" ht="24.96" customHeight="1">
      <c r="B63" s="172"/>
      <c r="C63" s="173"/>
      <c r="D63" s="174" t="s">
        <v>127</v>
      </c>
      <c r="E63" s="175"/>
      <c r="F63" s="175"/>
      <c r="G63" s="175"/>
      <c r="H63" s="175"/>
      <c r="I63" s="176"/>
      <c r="J63" s="177">
        <f>J230</f>
        <v>0</v>
      </c>
      <c r="K63" s="178"/>
    </row>
    <row r="64" s="8" customFormat="1" ht="19.92" customHeight="1">
      <c r="B64" s="179"/>
      <c r="C64" s="180"/>
      <c r="D64" s="181" t="s">
        <v>128</v>
      </c>
      <c r="E64" s="182"/>
      <c r="F64" s="182"/>
      <c r="G64" s="182"/>
      <c r="H64" s="182"/>
      <c r="I64" s="183"/>
      <c r="J64" s="184">
        <f>J231</f>
        <v>0</v>
      </c>
      <c r="K64" s="185"/>
    </row>
    <row r="65" s="8" customFormat="1" ht="19.92" customHeight="1">
      <c r="B65" s="179"/>
      <c r="C65" s="180"/>
      <c r="D65" s="181" t="s">
        <v>129</v>
      </c>
      <c r="E65" s="182"/>
      <c r="F65" s="182"/>
      <c r="G65" s="182"/>
      <c r="H65" s="182"/>
      <c r="I65" s="183"/>
      <c r="J65" s="184">
        <f>J249</f>
        <v>0</v>
      </c>
      <c r="K65" s="185"/>
    </row>
    <row r="66" s="8" customFormat="1" ht="19.92" customHeight="1">
      <c r="B66" s="179"/>
      <c r="C66" s="180"/>
      <c r="D66" s="181" t="s">
        <v>130</v>
      </c>
      <c r="E66" s="182"/>
      <c r="F66" s="182"/>
      <c r="G66" s="182"/>
      <c r="H66" s="182"/>
      <c r="I66" s="183"/>
      <c r="J66" s="184">
        <f>J265</f>
        <v>0</v>
      </c>
      <c r="K66" s="185"/>
    </row>
    <row r="67" s="8" customFormat="1" ht="19.92" customHeight="1">
      <c r="B67" s="179"/>
      <c r="C67" s="180"/>
      <c r="D67" s="181" t="s">
        <v>131</v>
      </c>
      <c r="E67" s="182"/>
      <c r="F67" s="182"/>
      <c r="G67" s="182"/>
      <c r="H67" s="182"/>
      <c r="I67" s="183"/>
      <c r="J67" s="184">
        <f>J277</f>
        <v>0</v>
      </c>
      <c r="K67" s="185"/>
    </row>
    <row r="68" s="8" customFormat="1" ht="19.92" customHeight="1">
      <c r="B68" s="179"/>
      <c r="C68" s="180"/>
      <c r="D68" s="181" t="s">
        <v>132</v>
      </c>
      <c r="E68" s="182"/>
      <c r="F68" s="182"/>
      <c r="G68" s="182"/>
      <c r="H68" s="182"/>
      <c r="I68" s="183"/>
      <c r="J68" s="184">
        <f>J281</f>
        <v>0</v>
      </c>
      <c r="K68" s="185"/>
    </row>
    <row r="69" s="8" customFormat="1" ht="19.92" customHeight="1">
      <c r="B69" s="179"/>
      <c r="C69" s="180"/>
      <c r="D69" s="181" t="s">
        <v>133</v>
      </c>
      <c r="E69" s="182"/>
      <c r="F69" s="182"/>
      <c r="G69" s="182"/>
      <c r="H69" s="182"/>
      <c r="I69" s="183"/>
      <c r="J69" s="184">
        <f>J463</f>
        <v>0</v>
      </c>
      <c r="K69" s="185"/>
    </row>
    <row r="70" s="8" customFormat="1" ht="19.92" customHeight="1">
      <c r="B70" s="179"/>
      <c r="C70" s="180"/>
      <c r="D70" s="181" t="s">
        <v>134</v>
      </c>
      <c r="E70" s="182"/>
      <c r="F70" s="182"/>
      <c r="G70" s="182"/>
      <c r="H70" s="182"/>
      <c r="I70" s="183"/>
      <c r="J70" s="184">
        <f>J571</f>
        <v>0</v>
      </c>
      <c r="K70" s="185"/>
    </row>
    <row r="71" s="8" customFormat="1" ht="19.92" customHeight="1">
      <c r="B71" s="179"/>
      <c r="C71" s="180"/>
      <c r="D71" s="181" t="s">
        <v>135</v>
      </c>
      <c r="E71" s="182"/>
      <c r="F71" s="182"/>
      <c r="G71" s="182"/>
      <c r="H71" s="182"/>
      <c r="I71" s="183"/>
      <c r="J71" s="184">
        <f>J605</f>
        <v>0</v>
      </c>
      <c r="K71" s="185"/>
    </row>
    <row r="72" s="7" customFormat="1" ht="24.96" customHeight="1">
      <c r="B72" s="172"/>
      <c r="C72" s="173"/>
      <c r="D72" s="174" t="s">
        <v>136</v>
      </c>
      <c r="E72" s="175"/>
      <c r="F72" s="175"/>
      <c r="G72" s="175"/>
      <c r="H72" s="175"/>
      <c r="I72" s="176"/>
      <c r="J72" s="177">
        <f>J629</f>
        <v>0</v>
      </c>
      <c r="K72" s="178"/>
    </row>
    <row r="73" s="8" customFormat="1" ht="19.92" customHeight="1">
      <c r="B73" s="179"/>
      <c r="C73" s="180"/>
      <c r="D73" s="181" t="s">
        <v>137</v>
      </c>
      <c r="E73" s="182"/>
      <c r="F73" s="182"/>
      <c r="G73" s="182"/>
      <c r="H73" s="182"/>
      <c r="I73" s="183"/>
      <c r="J73" s="184">
        <f>J630</f>
        <v>0</v>
      </c>
      <c r="K73" s="185"/>
    </row>
    <row r="74" s="8" customFormat="1" ht="19.92" customHeight="1">
      <c r="B74" s="179"/>
      <c r="C74" s="180"/>
      <c r="D74" s="181" t="s">
        <v>138</v>
      </c>
      <c r="E74" s="182"/>
      <c r="F74" s="182"/>
      <c r="G74" s="182"/>
      <c r="H74" s="182"/>
      <c r="I74" s="183"/>
      <c r="J74" s="184">
        <f>J637</f>
        <v>0</v>
      </c>
      <c r="K74" s="185"/>
    </row>
    <row r="75" s="8" customFormat="1" ht="19.92" customHeight="1">
      <c r="B75" s="179"/>
      <c r="C75" s="180"/>
      <c r="D75" s="181" t="s">
        <v>139</v>
      </c>
      <c r="E75" s="182"/>
      <c r="F75" s="182"/>
      <c r="G75" s="182"/>
      <c r="H75" s="182"/>
      <c r="I75" s="183"/>
      <c r="J75" s="184">
        <f>J644</f>
        <v>0</v>
      </c>
      <c r="K75" s="185"/>
    </row>
    <row r="76" s="8" customFormat="1" ht="19.92" customHeight="1">
      <c r="B76" s="179"/>
      <c r="C76" s="180"/>
      <c r="D76" s="181" t="s">
        <v>140</v>
      </c>
      <c r="E76" s="182"/>
      <c r="F76" s="182"/>
      <c r="G76" s="182"/>
      <c r="H76" s="182"/>
      <c r="I76" s="183"/>
      <c r="J76" s="184">
        <f>J656</f>
        <v>0</v>
      </c>
      <c r="K76" s="185"/>
    </row>
    <row r="77" s="1" customFormat="1" ht="21.84" customHeight="1">
      <c r="B77" s="46"/>
      <c r="C77" s="47"/>
      <c r="D77" s="47"/>
      <c r="E77" s="47"/>
      <c r="F77" s="47"/>
      <c r="G77" s="47"/>
      <c r="H77" s="47"/>
      <c r="I77" s="139"/>
      <c r="J77" s="47"/>
      <c r="K77" s="51"/>
    </row>
    <row r="78" s="1" customFormat="1" ht="6.96" customHeight="1">
      <c r="B78" s="67"/>
      <c r="C78" s="68"/>
      <c r="D78" s="68"/>
      <c r="E78" s="68"/>
      <c r="F78" s="68"/>
      <c r="G78" s="68"/>
      <c r="H78" s="68"/>
      <c r="I78" s="161"/>
      <c r="J78" s="68"/>
      <c r="K78" s="69"/>
    </row>
    <row r="82" s="1" customFormat="1" ht="6.96" customHeight="1">
      <c r="B82" s="70"/>
      <c r="C82" s="71"/>
      <c r="D82" s="71"/>
      <c r="E82" s="71"/>
      <c r="F82" s="71"/>
      <c r="G82" s="71"/>
      <c r="H82" s="71"/>
      <c r="I82" s="164"/>
      <c r="J82" s="71"/>
      <c r="K82" s="71"/>
      <c r="L82" s="72"/>
    </row>
    <row r="83" s="1" customFormat="1" ht="36.96" customHeight="1">
      <c r="B83" s="46"/>
      <c r="C83" s="73" t="s">
        <v>141</v>
      </c>
      <c r="D83" s="74"/>
      <c r="E83" s="74"/>
      <c r="F83" s="74"/>
      <c r="G83" s="74"/>
      <c r="H83" s="74"/>
      <c r="I83" s="186"/>
      <c r="J83" s="74"/>
      <c r="K83" s="74"/>
      <c r="L83" s="72"/>
    </row>
    <row r="84" s="1" customFormat="1" ht="6.96" customHeight="1">
      <c r="B84" s="46"/>
      <c r="C84" s="74"/>
      <c r="D84" s="74"/>
      <c r="E84" s="74"/>
      <c r="F84" s="74"/>
      <c r="G84" s="74"/>
      <c r="H84" s="74"/>
      <c r="I84" s="186"/>
      <c r="J84" s="74"/>
      <c r="K84" s="74"/>
      <c r="L84" s="72"/>
    </row>
    <row r="85" s="1" customFormat="1" ht="14.4" customHeight="1">
      <c r="B85" s="46"/>
      <c r="C85" s="76" t="s">
        <v>18</v>
      </c>
      <c r="D85" s="74"/>
      <c r="E85" s="74"/>
      <c r="F85" s="74"/>
      <c r="G85" s="74"/>
      <c r="H85" s="74"/>
      <c r="I85" s="186"/>
      <c r="J85" s="74"/>
      <c r="K85" s="74"/>
      <c r="L85" s="72"/>
    </row>
    <row r="86" s="1" customFormat="1" ht="17.25" customHeight="1">
      <c r="B86" s="46"/>
      <c r="C86" s="74"/>
      <c r="D86" s="74"/>
      <c r="E86" s="82" t="str">
        <f>E7</f>
        <v>MŠ Sladkovského 31, Chrudim - Oprava střechy objektu</v>
      </c>
      <c r="F86" s="74"/>
      <c r="G86" s="74"/>
      <c r="H86" s="74"/>
      <c r="I86" s="186"/>
      <c r="J86" s="74"/>
      <c r="K86" s="74"/>
      <c r="L86" s="72"/>
    </row>
    <row r="87" s="1" customFormat="1" ht="6.96" customHeight="1">
      <c r="B87" s="46"/>
      <c r="C87" s="74"/>
      <c r="D87" s="74"/>
      <c r="E87" s="74"/>
      <c r="F87" s="74"/>
      <c r="G87" s="74"/>
      <c r="H87" s="74"/>
      <c r="I87" s="186"/>
      <c r="J87" s="74"/>
      <c r="K87" s="74"/>
      <c r="L87" s="72"/>
    </row>
    <row r="88" s="1" customFormat="1" ht="18" customHeight="1">
      <c r="B88" s="46"/>
      <c r="C88" s="76" t="s">
        <v>23</v>
      </c>
      <c r="D88" s="74"/>
      <c r="E88" s="74"/>
      <c r="F88" s="187" t="str">
        <f>F10</f>
        <v xml:space="preserve"> </v>
      </c>
      <c r="G88" s="74"/>
      <c r="H88" s="74"/>
      <c r="I88" s="188" t="s">
        <v>25</v>
      </c>
      <c r="J88" s="85" t="str">
        <f>IF(J10="","",J10)</f>
        <v>10. 7. 2018</v>
      </c>
      <c r="K88" s="74"/>
      <c r="L88" s="72"/>
    </row>
    <row r="89" s="1" customFormat="1" ht="6.96" customHeight="1">
      <c r="B89" s="46"/>
      <c r="C89" s="74"/>
      <c r="D89" s="74"/>
      <c r="E89" s="74"/>
      <c r="F89" s="74"/>
      <c r="G89" s="74"/>
      <c r="H89" s="74"/>
      <c r="I89" s="186"/>
      <c r="J89" s="74"/>
      <c r="K89" s="74"/>
      <c r="L89" s="72"/>
    </row>
    <row r="90" s="1" customFormat="1">
      <c r="B90" s="46"/>
      <c r="C90" s="76" t="s">
        <v>27</v>
      </c>
      <c r="D90" s="74"/>
      <c r="E90" s="74"/>
      <c r="F90" s="187" t="str">
        <f>E13</f>
        <v xml:space="preserve"> </v>
      </c>
      <c r="G90" s="74"/>
      <c r="H90" s="74"/>
      <c r="I90" s="188" t="s">
        <v>32</v>
      </c>
      <c r="J90" s="187" t="str">
        <f>E19</f>
        <v xml:space="preserve"> </v>
      </c>
      <c r="K90" s="74"/>
      <c r="L90" s="72"/>
    </row>
    <row r="91" s="1" customFormat="1" ht="14.4" customHeight="1">
      <c r="B91" s="46"/>
      <c r="C91" s="76" t="s">
        <v>30</v>
      </c>
      <c r="D91" s="74"/>
      <c r="E91" s="74"/>
      <c r="F91" s="187" t="str">
        <f>IF(E16="","",E16)</f>
        <v/>
      </c>
      <c r="G91" s="74"/>
      <c r="H91" s="74"/>
      <c r="I91" s="186"/>
      <c r="J91" s="74"/>
      <c r="K91" s="74"/>
      <c r="L91" s="72"/>
    </row>
    <row r="92" s="1" customFormat="1" ht="10.32" customHeight="1">
      <c r="B92" s="46"/>
      <c r="C92" s="74"/>
      <c r="D92" s="74"/>
      <c r="E92" s="74"/>
      <c r="F92" s="74"/>
      <c r="G92" s="74"/>
      <c r="H92" s="74"/>
      <c r="I92" s="186"/>
      <c r="J92" s="74"/>
      <c r="K92" s="74"/>
      <c r="L92" s="72"/>
    </row>
    <row r="93" s="9" customFormat="1" ht="29.28" customHeight="1">
      <c r="B93" s="189"/>
      <c r="C93" s="190" t="s">
        <v>142</v>
      </c>
      <c r="D93" s="191" t="s">
        <v>55</v>
      </c>
      <c r="E93" s="191" t="s">
        <v>51</v>
      </c>
      <c r="F93" s="191" t="s">
        <v>143</v>
      </c>
      <c r="G93" s="191" t="s">
        <v>144</v>
      </c>
      <c r="H93" s="191" t="s">
        <v>145</v>
      </c>
      <c r="I93" s="192" t="s">
        <v>146</v>
      </c>
      <c r="J93" s="191" t="s">
        <v>114</v>
      </c>
      <c r="K93" s="193" t="s">
        <v>147</v>
      </c>
      <c r="L93" s="194"/>
      <c r="M93" s="102" t="s">
        <v>148</v>
      </c>
      <c r="N93" s="103" t="s">
        <v>40</v>
      </c>
      <c r="O93" s="103" t="s">
        <v>149</v>
      </c>
      <c r="P93" s="103" t="s">
        <v>150</v>
      </c>
      <c r="Q93" s="103" t="s">
        <v>151</v>
      </c>
      <c r="R93" s="103" t="s">
        <v>152</v>
      </c>
      <c r="S93" s="103" t="s">
        <v>153</v>
      </c>
      <c r="T93" s="104" t="s">
        <v>154</v>
      </c>
    </row>
    <row r="94" s="1" customFormat="1" ht="29.28" customHeight="1">
      <c r="B94" s="46"/>
      <c r="C94" s="108" t="s">
        <v>115</v>
      </c>
      <c r="D94" s="74"/>
      <c r="E94" s="74"/>
      <c r="F94" s="74"/>
      <c r="G94" s="74"/>
      <c r="H94" s="74"/>
      <c r="I94" s="186"/>
      <c r="J94" s="195">
        <f>BK94</f>
        <v>0</v>
      </c>
      <c r="K94" s="74"/>
      <c r="L94" s="72"/>
      <c r="M94" s="105"/>
      <c r="N94" s="106"/>
      <c r="O94" s="106"/>
      <c r="P94" s="196">
        <f>P95+P230+P629</f>
        <v>0</v>
      </c>
      <c r="Q94" s="106"/>
      <c r="R94" s="196">
        <f>R95+R230+R629</f>
        <v>38.12372774</v>
      </c>
      <c r="S94" s="106"/>
      <c r="T94" s="197">
        <f>T95+T230+T629</f>
        <v>47.357514600000002</v>
      </c>
      <c r="AT94" s="24" t="s">
        <v>69</v>
      </c>
      <c r="AU94" s="24" t="s">
        <v>116</v>
      </c>
      <c r="BK94" s="198">
        <f>BK95+BK230+BK629</f>
        <v>0</v>
      </c>
    </row>
    <row r="95" s="10" customFormat="1" ht="37.44" customHeight="1">
      <c r="B95" s="199"/>
      <c r="C95" s="200"/>
      <c r="D95" s="201" t="s">
        <v>69</v>
      </c>
      <c r="E95" s="202" t="s">
        <v>155</v>
      </c>
      <c r="F95" s="202" t="s">
        <v>156</v>
      </c>
      <c r="G95" s="200"/>
      <c r="H95" s="200"/>
      <c r="I95" s="203"/>
      <c r="J95" s="204">
        <f>BK95</f>
        <v>0</v>
      </c>
      <c r="K95" s="200"/>
      <c r="L95" s="205"/>
      <c r="M95" s="206"/>
      <c r="N95" s="207"/>
      <c r="O95" s="207"/>
      <c r="P95" s="208">
        <f>P96+P99+P119+P137+P152+P182+P189+P215+P228</f>
        <v>0</v>
      </c>
      <c r="Q95" s="207"/>
      <c r="R95" s="208">
        <f>R96+R99+R119+R137+R152+R182+R189+R215+R228</f>
        <v>13.6610794</v>
      </c>
      <c r="S95" s="207"/>
      <c r="T95" s="209">
        <f>T96+T99+T119+T137+T152+T182+T189+T215+T228</f>
        <v>37.616634000000005</v>
      </c>
      <c r="AR95" s="210" t="s">
        <v>75</v>
      </c>
      <c r="AT95" s="211" t="s">
        <v>69</v>
      </c>
      <c r="AU95" s="211" t="s">
        <v>70</v>
      </c>
      <c r="AY95" s="210" t="s">
        <v>157</v>
      </c>
      <c r="BK95" s="212">
        <f>BK96+BK99+BK119+BK137+BK152+BK182+BK189+BK215+BK228</f>
        <v>0</v>
      </c>
    </row>
    <row r="96" s="10" customFormat="1" ht="19.92" customHeight="1">
      <c r="B96" s="199"/>
      <c r="C96" s="200"/>
      <c r="D96" s="201" t="s">
        <v>69</v>
      </c>
      <c r="E96" s="213" t="s">
        <v>158</v>
      </c>
      <c r="F96" s="213" t="s">
        <v>159</v>
      </c>
      <c r="G96" s="200"/>
      <c r="H96" s="200"/>
      <c r="I96" s="203"/>
      <c r="J96" s="214">
        <f>BK96</f>
        <v>0</v>
      </c>
      <c r="K96" s="200"/>
      <c r="L96" s="205"/>
      <c r="M96" s="206"/>
      <c r="N96" s="207"/>
      <c r="O96" s="207"/>
      <c r="P96" s="208">
        <f>SUM(P97:P98)</f>
        <v>0</v>
      </c>
      <c r="Q96" s="207"/>
      <c r="R96" s="208">
        <f>SUM(R97:R98)</f>
        <v>0.01597995</v>
      </c>
      <c r="S96" s="207"/>
      <c r="T96" s="209">
        <f>SUM(T97:T98)</f>
        <v>0</v>
      </c>
      <c r="AR96" s="210" t="s">
        <v>75</v>
      </c>
      <c r="AT96" s="211" t="s">
        <v>69</v>
      </c>
      <c r="AU96" s="211" t="s">
        <v>75</v>
      </c>
      <c r="AY96" s="210" t="s">
        <v>157</v>
      </c>
      <c r="BK96" s="212">
        <f>SUM(BK97:BK98)</f>
        <v>0</v>
      </c>
    </row>
    <row r="97" s="1" customFormat="1" ht="25.5" customHeight="1">
      <c r="B97" s="46"/>
      <c r="C97" s="215" t="s">
        <v>75</v>
      </c>
      <c r="D97" s="215" t="s">
        <v>160</v>
      </c>
      <c r="E97" s="216" t="s">
        <v>161</v>
      </c>
      <c r="F97" s="217" t="s">
        <v>162</v>
      </c>
      <c r="G97" s="218" t="s">
        <v>84</v>
      </c>
      <c r="H97" s="219">
        <v>0.063</v>
      </c>
      <c r="I97" s="220"/>
      <c r="J97" s="221">
        <f>ROUND(I97*H97,2)</f>
        <v>0</v>
      </c>
      <c r="K97" s="217" t="s">
        <v>163</v>
      </c>
      <c r="L97" s="72"/>
      <c r="M97" s="222" t="s">
        <v>21</v>
      </c>
      <c r="N97" s="223" t="s">
        <v>41</v>
      </c>
      <c r="O97" s="47"/>
      <c r="P97" s="224">
        <f>O97*H97</f>
        <v>0</v>
      </c>
      <c r="Q97" s="224">
        <v>0.25364999999999999</v>
      </c>
      <c r="R97" s="224">
        <f>Q97*H97</f>
        <v>0.01597995</v>
      </c>
      <c r="S97" s="224">
        <v>0</v>
      </c>
      <c r="T97" s="225">
        <f>S97*H97</f>
        <v>0</v>
      </c>
      <c r="AR97" s="24" t="s">
        <v>164</v>
      </c>
      <c r="AT97" s="24" t="s">
        <v>160</v>
      </c>
      <c r="AU97" s="24" t="s">
        <v>86</v>
      </c>
      <c r="AY97" s="24" t="s">
        <v>157</v>
      </c>
      <c r="BE97" s="226">
        <f>IF(N97="základní",J97,0)</f>
        <v>0</v>
      </c>
      <c r="BF97" s="226">
        <f>IF(N97="snížená",J97,0)</f>
        <v>0</v>
      </c>
      <c r="BG97" s="226">
        <f>IF(N97="zákl. přenesená",J97,0)</f>
        <v>0</v>
      </c>
      <c r="BH97" s="226">
        <f>IF(N97="sníž. přenesená",J97,0)</f>
        <v>0</v>
      </c>
      <c r="BI97" s="226">
        <f>IF(N97="nulová",J97,0)</f>
        <v>0</v>
      </c>
      <c r="BJ97" s="24" t="s">
        <v>75</v>
      </c>
      <c r="BK97" s="226">
        <f>ROUND(I97*H97,2)</f>
        <v>0</v>
      </c>
      <c r="BL97" s="24" t="s">
        <v>164</v>
      </c>
      <c r="BM97" s="24" t="s">
        <v>165</v>
      </c>
    </row>
    <row r="98" s="11" customFormat="1">
      <c r="B98" s="227"/>
      <c r="C98" s="228"/>
      <c r="D98" s="229" t="s">
        <v>166</v>
      </c>
      <c r="E98" s="230" t="s">
        <v>21</v>
      </c>
      <c r="F98" s="231" t="s">
        <v>167</v>
      </c>
      <c r="G98" s="228"/>
      <c r="H98" s="232">
        <v>0.063</v>
      </c>
      <c r="I98" s="233"/>
      <c r="J98" s="228"/>
      <c r="K98" s="228"/>
      <c r="L98" s="234"/>
      <c r="M98" s="235"/>
      <c r="N98" s="236"/>
      <c r="O98" s="236"/>
      <c r="P98" s="236"/>
      <c r="Q98" s="236"/>
      <c r="R98" s="236"/>
      <c r="S98" s="236"/>
      <c r="T98" s="237"/>
      <c r="AT98" s="238" t="s">
        <v>166</v>
      </c>
      <c r="AU98" s="238" t="s">
        <v>86</v>
      </c>
      <c r="AV98" s="11" t="s">
        <v>86</v>
      </c>
      <c r="AW98" s="11" t="s">
        <v>33</v>
      </c>
      <c r="AX98" s="11" t="s">
        <v>75</v>
      </c>
      <c r="AY98" s="238" t="s">
        <v>157</v>
      </c>
    </row>
    <row r="99" s="10" customFormat="1" ht="29.88" customHeight="1">
      <c r="B99" s="199"/>
      <c r="C99" s="200"/>
      <c r="D99" s="201" t="s">
        <v>69</v>
      </c>
      <c r="E99" s="213" t="s">
        <v>164</v>
      </c>
      <c r="F99" s="213" t="s">
        <v>168</v>
      </c>
      <c r="G99" s="200"/>
      <c r="H99" s="200"/>
      <c r="I99" s="203"/>
      <c r="J99" s="214">
        <f>BK99</f>
        <v>0</v>
      </c>
      <c r="K99" s="200"/>
      <c r="L99" s="205"/>
      <c r="M99" s="206"/>
      <c r="N99" s="207"/>
      <c r="O99" s="207"/>
      <c r="P99" s="208">
        <f>SUM(P100:P118)</f>
        <v>0</v>
      </c>
      <c r="Q99" s="207"/>
      <c r="R99" s="208">
        <f>SUM(R100:R118)</f>
        <v>0.83129175</v>
      </c>
      <c r="S99" s="207"/>
      <c r="T99" s="209">
        <f>SUM(T100:T118)</f>
        <v>0</v>
      </c>
      <c r="AR99" s="210" t="s">
        <v>75</v>
      </c>
      <c r="AT99" s="211" t="s">
        <v>69</v>
      </c>
      <c r="AU99" s="211" t="s">
        <v>75</v>
      </c>
      <c r="AY99" s="210" t="s">
        <v>157</v>
      </c>
      <c r="BK99" s="212">
        <f>SUM(BK100:BK118)</f>
        <v>0</v>
      </c>
    </row>
    <row r="100" s="1" customFormat="1" ht="16.5" customHeight="1">
      <c r="B100" s="46"/>
      <c r="C100" s="215" t="s">
        <v>86</v>
      </c>
      <c r="D100" s="215" t="s">
        <v>160</v>
      </c>
      <c r="E100" s="216" t="s">
        <v>169</v>
      </c>
      <c r="F100" s="217" t="s">
        <v>170</v>
      </c>
      <c r="G100" s="218" t="s">
        <v>96</v>
      </c>
      <c r="H100" s="219">
        <v>0.32400000000000001</v>
      </c>
      <c r="I100" s="220"/>
      <c r="J100" s="221">
        <f>ROUND(I100*H100,2)</f>
        <v>0</v>
      </c>
      <c r="K100" s="217" t="s">
        <v>163</v>
      </c>
      <c r="L100" s="72"/>
      <c r="M100" s="222" t="s">
        <v>21</v>
      </c>
      <c r="N100" s="223" t="s">
        <v>41</v>
      </c>
      <c r="O100" s="47"/>
      <c r="P100" s="224">
        <f>O100*H100</f>
        <v>0</v>
      </c>
      <c r="Q100" s="224">
        <v>2.4533999999999998</v>
      </c>
      <c r="R100" s="224">
        <f>Q100*H100</f>
        <v>0.79490159999999999</v>
      </c>
      <c r="S100" s="224">
        <v>0</v>
      </c>
      <c r="T100" s="225">
        <f>S100*H100</f>
        <v>0</v>
      </c>
      <c r="AR100" s="24" t="s">
        <v>164</v>
      </c>
      <c r="AT100" s="24" t="s">
        <v>160</v>
      </c>
      <c r="AU100" s="24" t="s">
        <v>86</v>
      </c>
      <c r="AY100" s="24" t="s">
        <v>157</v>
      </c>
      <c r="BE100" s="226">
        <f>IF(N100="základní",J100,0)</f>
        <v>0</v>
      </c>
      <c r="BF100" s="226">
        <f>IF(N100="snížená",J100,0)</f>
        <v>0</v>
      </c>
      <c r="BG100" s="226">
        <f>IF(N100="zákl. přenesená",J100,0)</f>
        <v>0</v>
      </c>
      <c r="BH100" s="226">
        <f>IF(N100="sníž. přenesená",J100,0)</f>
        <v>0</v>
      </c>
      <c r="BI100" s="226">
        <f>IF(N100="nulová",J100,0)</f>
        <v>0</v>
      </c>
      <c r="BJ100" s="24" t="s">
        <v>75</v>
      </c>
      <c r="BK100" s="226">
        <f>ROUND(I100*H100,2)</f>
        <v>0</v>
      </c>
      <c r="BL100" s="24" t="s">
        <v>164</v>
      </c>
      <c r="BM100" s="24" t="s">
        <v>171</v>
      </c>
    </row>
    <row r="101" s="12" customFormat="1">
      <c r="B101" s="239"/>
      <c r="C101" s="240"/>
      <c r="D101" s="229" t="s">
        <v>166</v>
      </c>
      <c r="E101" s="241" t="s">
        <v>21</v>
      </c>
      <c r="F101" s="242" t="s">
        <v>172</v>
      </c>
      <c r="G101" s="240"/>
      <c r="H101" s="241" t="s">
        <v>21</v>
      </c>
      <c r="I101" s="243"/>
      <c r="J101" s="240"/>
      <c r="K101" s="240"/>
      <c r="L101" s="244"/>
      <c r="M101" s="245"/>
      <c r="N101" s="246"/>
      <c r="O101" s="246"/>
      <c r="P101" s="246"/>
      <c r="Q101" s="246"/>
      <c r="R101" s="246"/>
      <c r="S101" s="246"/>
      <c r="T101" s="247"/>
      <c r="AT101" s="248" t="s">
        <v>166</v>
      </c>
      <c r="AU101" s="248" t="s">
        <v>86</v>
      </c>
      <c r="AV101" s="12" t="s">
        <v>75</v>
      </c>
      <c r="AW101" s="12" t="s">
        <v>33</v>
      </c>
      <c r="AX101" s="12" t="s">
        <v>70</v>
      </c>
      <c r="AY101" s="248" t="s">
        <v>157</v>
      </c>
    </row>
    <row r="102" s="12" customFormat="1">
      <c r="B102" s="239"/>
      <c r="C102" s="240"/>
      <c r="D102" s="229" t="s">
        <v>166</v>
      </c>
      <c r="E102" s="241" t="s">
        <v>21</v>
      </c>
      <c r="F102" s="242" t="s">
        <v>173</v>
      </c>
      <c r="G102" s="240"/>
      <c r="H102" s="241" t="s">
        <v>21</v>
      </c>
      <c r="I102" s="243"/>
      <c r="J102" s="240"/>
      <c r="K102" s="240"/>
      <c r="L102" s="244"/>
      <c r="M102" s="245"/>
      <c r="N102" s="246"/>
      <c r="O102" s="246"/>
      <c r="P102" s="246"/>
      <c r="Q102" s="246"/>
      <c r="R102" s="246"/>
      <c r="S102" s="246"/>
      <c r="T102" s="247"/>
      <c r="AT102" s="248" t="s">
        <v>166</v>
      </c>
      <c r="AU102" s="248" t="s">
        <v>86</v>
      </c>
      <c r="AV102" s="12" t="s">
        <v>75</v>
      </c>
      <c r="AW102" s="12" t="s">
        <v>33</v>
      </c>
      <c r="AX102" s="12" t="s">
        <v>70</v>
      </c>
      <c r="AY102" s="248" t="s">
        <v>157</v>
      </c>
    </row>
    <row r="103" s="11" customFormat="1">
      <c r="B103" s="227"/>
      <c r="C103" s="228"/>
      <c r="D103" s="229" t="s">
        <v>166</v>
      </c>
      <c r="E103" s="230" t="s">
        <v>21</v>
      </c>
      <c r="F103" s="231" t="s">
        <v>174</v>
      </c>
      <c r="G103" s="228"/>
      <c r="H103" s="232">
        <v>0.25800000000000001</v>
      </c>
      <c r="I103" s="233"/>
      <c r="J103" s="228"/>
      <c r="K103" s="228"/>
      <c r="L103" s="234"/>
      <c r="M103" s="235"/>
      <c r="N103" s="236"/>
      <c r="O103" s="236"/>
      <c r="P103" s="236"/>
      <c r="Q103" s="236"/>
      <c r="R103" s="236"/>
      <c r="S103" s="236"/>
      <c r="T103" s="237"/>
      <c r="AT103" s="238" t="s">
        <v>166</v>
      </c>
      <c r="AU103" s="238" t="s">
        <v>86</v>
      </c>
      <c r="AV103" s="11" t="s">
        <v>86</v>
      </c>
      <c r="AW103" s="11" t="s">
        <v>33</v>
      </c>
      <c r="AX103" s="11" t="s">
        <v>70</v>
      </c>
      <c r="AY103" s="238" t="s">
        <v>157</v>
      </c>
    </row>
    <row r="104" s="11" customFormat="1">
      <c r="B104" s="227"/>
      <c r="C104" s="228"/>
      <c r="D104" s="229" t="s">
        <v>166</v>
      </c>
      <c r="E104" s="230" t="s">
        <v>21</v>
      </c>
      <c r="F104" s="231" t="s">
        <v>175</v>
      </c>
      <c r="G104" s="228"/>
      <c r="H104" s="232">
        <v>0.066000000000000003</v>
      </c>
      <c r="I104" s="233"/>
      <c r="J104" s="228"/>
      <c r="K104" s="228"/>
      <c r="L104" s="234"/>
      <c r="M104" s="235"/>
      <c r="N104" s="236"/>
      <c r="O104" s="236"/>
      <c r="P104" s="236"/>
      <c r="Q104" s="236"/>
      <c r="R104" s="236"/>
      <c r="S104" s="236"/>
      <c r="T104" s="237"/>
      <c r="AT104" s="238" t="s">
        <v>166</v>
      </c>
      <c r="AU104" s="238" t="s">
        <v>86</v>
      </c>
      <c r="AV104" s="11" t="s">
        <v>86</v>
      </c>
      <c r="AW104" s="11" t="s">
        <v>33</v>
      </c>
      <c r="AX104" s="11" t="s">
        <v>70</v>
      </c>
      <c r="AY104" s="238" t="s">
        <v>157</v>
      </c>
    </row>
    <row r="105" s="13" customFormat="1">
      <c r="B105" s="249"/>
      <c r="C105" s="250"/>
      <c r="D105" s="229" t="s">
        <v>166</v>
      </c>
      <c r="E105" s="251" t="s">
        <v>21</v>
      </c>
      <c r="F105" s="252" t="s">
        <v>176</v>
      </c>
      <c r="G105" s="250"/>
      <c r="H105" s="253">
        <v>0.32400000000000001</v>
      </c>
      <c r="I105" s="254"/>
      <c r="J105" s="250"/>
      <c r="K105" s="250"/>
      <c r="L105" s="255"/>
      <c r="M105" s="256"/>
      <c r="N105" s="257"/>
      <c r="O105" s="257"/>
      <c r="P105" s="257"/>
      <c r="Q105" s="257"/>
      <c r="R105" s="257"/>
      <c r="S105" s="257"/>
      <c r="T105" s="258"/>
      <c r="AT105" s="259" t="s">
        <v>166</v>
      </c>
      <c r="AU105" s="259" t="s">
        <v>86</v>
      </c>
      <c r="AV105" s="13" t="s">
        <v>164</v>
      </c>
      <c r="AW105" s="13" t="s">
        <v>33</v>
      </c>
      <c r="AX105" s="13" t="s">
        <v>75</v>
      </c>
      <c r="AY105" s="259" t="s">
        <v>157</v>
      </c>
    </row>
    <row r="106" s="1" customFormat="1" ht="16.5" customHeight="1">
      <c r="B106" s="46"/>
      <c r="C106" s="215" t="s">
        <v>158</v>
      </c>
      <c r="D106" s="215" t="s">
        <v>160</v>
      </c>
      <c r="E106" s="216" t="s">
        <v>177</v>
      </c>
      <c r="F106" s="217" t="s">
        <v>178</v>
      </c>
      <c r="G106" s="218" t="s">
        <v>84</v>
      </c>
      <c r="H106" s="219">
        <v>3.9399999999999999</v>
      </c>
      <c r="I106" s="220"/>
      <c r="J106" s="221">
        <f>ROUND(I106*H106,2)</f>
        <v>0</v>
      </c>
      <c r="K106" s="217" t="s">
        <v>163</v>
      </c>
      <c r="L106" s="72"/>
      <c r="M106" s="222" t="s">
        <v>21</v>
      </c>
      <c r="N106" s="223" t="s">
        <v>41</v>
      </c>
      <c r="O106" s="47"/>
      <c r="P106" s="224">
        <f>O106*H106</f>
        <v>0</v>
      </c>
      <c r="Q106" s="224">
        <v>0.0051900000000000002</v>
      </c>
      <c r="R106" s="224">
        <f>Q106*H106</f>
        <v>0.020448600000000001</v>
      </c>
      <c r="S106" s="224">
        <v>0</v>
      </c>
      <c r="T106" s="225">
        <f>S106*H106</f>
        <v>0</v>
      </c>
      <c r="AR106" s="24" t="s">
        <v>164</v>
      </c>
      <c r="AT106" s="24" t="s">
        <v>160</v>
      </c>
      <c r="AU106" s="24" t="s">
        <v>86</v>
      </c>
      <c r="AY106" s="24" t="s">
        <v>157</v>
      </c>
      <c r="BE106" s="226">
        <f>IF(N106="základní",J106,0)</f>
        <v>0</v>
      </c>
      <c r="BF106" s="226">
        <f>IF(N106="snížená",J106,0)</f>
        <v>0</v>
      </c>
      <c r="BG106" s="226">
        <f>IF(N106="zákl. přenesená",J106,0)</f>
        <v>0</v>
      </c>
      <c r="BH106" s="226">
        <f>IF(N106="sníž. přenesená",J106,0)</f>
        <v>0</v>
      </c>
      <c r="BI106" s="226">
        <f>IF(N106="nulová",J106,0)</f>
        <v>0</v>
      </c>
      <c r="BJ106" s="24" t="s">
        <v>75</v>
      </c>
      <c r="BK106" s="226">
        <f>ROUND(I106*H106,2)</f>
        <v>0</v>
      </c>
      <c r="BL106" s="24" t="s">
        <v>164</v>
      </c>
      <c r="BM106" s="24" t="s">
        <v>179</v>
      </c>
    </row>
    <row r="107" s="12" customFormat="1">
      <c r="B107" s="239"/>
      <c r="C107" s="240"/>
      <c r="D107" s="229" t="s">
        <v>166</v>
      </c>
      <c r="E107" s="241" t="s">
        <v>21</v>
      </c>
      <c r="F107" s="242" t="s">
        <v>172</v>
      </c>
      <c r="G107" s="240"/>
      <c r="H107" s="241" t="s">
        <v>21</v>
      </c>
      <c r="I107" s="243"/>
      <c r="J107" s="240"/>
      <c r="K107" s="240"/>
      <c r="L107" s="244"/>
      <c r="M107" s="245"/>
      <c r="N107" s="246"/>
      <c r="O107" s="246"/>
      <c r="P107" s="246"/>
      <c r="Q107" s="246"/>
      <c r="R107" s="246"/>
      <c r="S107" s="246"/>
      <c r="T107" s="247"/>
      <c r="AT107" s="248" t="s">
        <v>166</v>
      </c>
      <c r="AU107" s="248" t="s">
        <v>86</v>
      </c>
      <c r="AV107" s="12" t="s">
        <v>75</v>
      </c>
      <c r="AW107" s="12" t="s">
        <v>33</v>
      </c>
      <c r="AX107" s="12" t="s">
        <v>70</v>
      </c>
      <c r="AY107" s="248" t="s">
        <v>157</v>
      </c>
    </row>
    <row r="108" s="12" customFormat="1">
      <c r="B108" s="239"/>
      <c r="C108" s="240"/>
      <c r="D108" s="229" t="s">
        <v>166</v>
      </c>
      <c r="E108" s="241" t="s">
        <v>21</v>
      </c>
      <c r="F108" s="242" t="s">
        <v>173</v>
      </c>
      <c r="G108" s="240"/>
      <c r="H108" s="241" t="s">
        <v>21</v>
      </c>
      <c r="I108" s="243"/>
      <c r="J108" s="240"/>
      <c r="K108" s="240"/>
      <c r="L108" s="244"/>
      <c r="M108" s="245"/>
      <c r="N108" s="246"/>
      <c r="O108" s="246"/>
      <c r="P108" s="246"/>
      <c r="Q108" s="246"/>
      <c r="R108" s="246"/>
      <c r="S108" s="246"/>
      <c r="T108" s="247"/>
      <c r="AT108" s="248" t="s">
        <v>166</v>
      </c>
      <c r="AU108" s="248" t="s">
        <v>86</v>
      </c>
      <c r="AV108" s="12" t="s">
        <v>75</v>
      </c>
      <c r="AW108" s="12" t="s">
        <v>33</v>
      </c>
      <c r="AX108" s="12" t="s">
        <v>70</v>
      </c>
      <c r="AY108" s="248" t="s">
        <v>157</v>
      </c>
    </row>
    <row r="109" s="11" customFormat="1">
      <c r="B109" s="227"/>
      <c r="C109" s="228"/>
      <c r="D109" s="229" t="s">
        <v>166</v>
      </c>
      <c r="E109" s="230" t="s">
        <v>21</v>
      </c>
      <c r="F109" s="231" t="s">
        <v>180</v>
      </c>
      <c r="G109" s="228"/>
      <c r="H109" s="232">
        <v>3.4700000000000002</v>
      </c>
      <c r="I109" s="233"/>
      <c r="J109" s="228"/>
      <c r="K109" s="228"/>
      <c r="L109" s="234"/>
      <c r="M109" s="235"/>
      <c r="N109" s="236"/>
      <c r="O109" s="236"/>
      <c r="P109" s="236"/>
      <c r="Q109" s="236"/>
      <c r="R109" s="236"/>
      <c r="S109" s="236"/>
      <c r="T109" s="237"/>
      <c r="AT109" s="238" t="s">
        <v>166</v>
      </c>
      <c r="AU109" s="238" t="s">
        <v>86</v>
      </c>
      <c r="AV109" s="11" t="s">
        <v>86</v>
      </c>
      <c r="AW109" s="11" t="s">
        <v>33</v>
      </c>
      <c r="AX109" s="11" t="s">
        <v>70</v>
      </c>
      <c r="AY109" s="238" t="s">
        <v>157</v>
      </c>
    </row>
    <row r="110" s="11" customFormat="1">
      <c r="B110" s="227"/>
      <c r="C110" s="228"/>
      <c r="D110" s="229" t="s">
        <v>166</v>
      </c>
      <c r="E110" s="230" t="s">
        <v>21</v>
      </c>
      <c r="F110" s="231" t="s">
        <v>181</v>
      </c>
      <c r="G110" s="228"/>
      <c r="H110" s="232">
        <v>0.46999999999999997</v>
      </c>
      <c r="I110" s="233"/>
      <c r="J110" s="228"/>
      <c r="K110" s="228"/>
      <c r="L110" s="234"/>
      <c r="M110" s="235"/>
      <c r="N110" s="236"/>
      <c r="O110" s="236"/>
      <c r="P110" s="236"/>
      <c r="Q110" s="236"/>
      <c r="R110" s="236"/>
      <c r="S110" s="236"/>
      <c r="T110" s="237"/>
      <c r="AT110" s="238" t="s">
        <v>166</v>
      </c>
      <c r="AU110" s="238" t="s">
        <v>86</v>
      </c>
      <c r="AV110" s="11" t="s">
        <v>86</v>
      </c>
      <c r="AW110" s="11" t="s">
        <v>33</v>
      </c>
      <c r="AX110" s="11" t="s">
        <v>70</v>
      </c>
      <c r="AY110" s="238" t="s">
        <v>157</v>
      </c>
    </row>
    <row r="111" s="13" customFormat="1">
      <c r="B111" s="249"/>
      <c r="C111" s="250"/>
      <c r="D111" s="229" t="s">
        <v>166</v>
      </c>
      <c r="E111" s="251" t="s">
        <v>21</v>
      </c>
      <c r="F111" s="252" t="s">
        <v>176</v>
      </c>
      <c r="G111" s="250"/>
      <c r="H111" s="253">
        <v>3.9399999999999999</v>
      </c>
      <c r="I111" s="254"/>
      <c r="J111" s="250"/>
      <c r="K111" s="250"/>
      <c r="L111" s="255"/>
      <c r="M111" s="256"/>
      <c r="N111" s="257"/>
      <c r="O111" s="257"/>
      <c r="P111" s="257"/>
      <c r="Q111" s="257"/>
      <c r="R111" s="257"/>
      <c r="S111" s="257"/>
      <c r="T111" s="258"/>
      <c r="AT111" s="259" t="s">
        <v>166</v>
      </c>
      <c r="AU111" s="259" t="s">
        <v>86</v>
      </c>
      <c r="AV111" s="13" t="s">
        <v>164</v>
      </c>
      <c r="AW111" s="13" t="s">
        <v>33</v>
      </c>
      <c r="AX111" s="13" t="s">
        <v>75</v>
      </c>
      <c r="AY111" s="259" t="s">
        <v>157</v>
      </c>
    </row>
    <row r="112" s="1" customFormat="1" ht="16.5" customHeight="1">
      <c r="B112" s="46"/>
      <c r="C112" s="215" t="s">
        <v>164</v>
      </c>
      <c r="D112" s="215" t="s">
        <v>160</v>
      </c>
      <c r="E112" s="216" t="s">
        <v>182</v>
      </c>
      <c r="F112" s="217" t="s">
        <v>183</v>
      </c>
      <c r="G112" s="218" t="s">
        <v>84</v>
      </c>
      <c r="H112" s="219">
        <v>3.9399999999999999</v>
      </c>
      <c r="I112" s="220"/>
      <c r="J112" s="221">
        <f>ROUND(I112*H112,2)</f>
        <v>0</v>
      </c>
      <c r="K112" s="217" t="s">
        <v>163</v>
      </c>
      <c r="L112" s="72"/>
      <c r="M112" s="222" t="s">
        <v>21</v>
      </c>
      <c r="N112" s="223" t="s">
        <v>41</v>
      </c>
      <c r="O112" s="47"/>
      <c r="P112" s="224">
        <f>O112*H112</f>
        <v>0</v>
      </c>
      <c r="Q112" s="224">
        <v>0</v>
      </c>
      <c r="R112" s="224">
        <f>Q112*H112</f>
        <v>0</v>
      </c>
      <c r="S112" s="224">
        <v>0</v>
      </c>
      <c r="T112" s="225">
        <f>S112*H112</f>
        <v>0</v>
      </c>
      <c r="AR112" s="24" t="s">
        <v>164</v>
      </c>
      <c r="AT112" s="24" t="s">
        <v>160</v>
      </c>
      <c r="AU112" s="24" t="s">
        <v>86</v>
      </c>
      <c r="AY112" s="24" t="s">
        <v>157</v>
      </c>
      <c r="BE112" s="226">
        <f>IF(N112="základní",J112,0)</f>
        <v>0</v>
      </c>
      <c r="BF112" s="226">
        <f>IF(N112="snížená",J112,0)</f>
        <v>0</v>
      </c>
      <c r="BG112" s="226">
        <f>IF(N112="zákl. přenesená",J112,0)</f>
        <v>0</v>
      </c>
      <c r="BH112" s="226">
        <f>IF(N112="sníž. přenesená",J112,0)</f>
        <v>0</v>
      </c>
      <c r="BI112" s="226">
        <f>IF(N112="nulová",J112,0)</f>
        <v>0</v>
      </c>
      <c r="BJ112" s="24" t="s">
        <v>75</v>
      </c>
      <c r="BK112" s="226">
        <f>ROUND(I112*H112,2)</f>
        <v>0</v>
      </c>
      <c r="BL112" s="24" t="s">
        <v>164</v>
      </c>
      <c r="BM112" s="24" t="s">
        <v>184</v>
      </c>
    </row>
    <row r="113" s="1" customFormat="1" ht="16.5" customHeight="1">
      <c r="B113" s="46"/>
      <c r="C113" s="215" t="s">
        <v>185</v>
      </c>
      <c r="D113" s="215" t="s">
        <v>160</v>
      </c>
      <c r="E113" s="216" t="s">
        <v>186</v>
      </c>
      <c r="F113" s="217" t="s">
        <v>187</v>
      </c>
      <c r="G113" s="218" t="s">
        <v>188</v>
      </c>
      <c r="H113" s="219">
        <v>0.014999999999999999</v>
      </c>
      <c r="I113" s="220"/>
      <c r="J113" s="221">
        <f>ROUND(I113*H113,2)</f>
        <v>0</v>
      </c>
      <c r="K113" s="217" t="s">
        <v>163</v>
      </c>
      <c r="L113" s="72"/>
      <c r="M113" s="222" t="s">
        <v>21</v>
      </c>
      <c r="N113" s="223" t="s">
        <v>41</v>
      </c>
      <c r="O113" s="47"/>
      <c r="P113" s="224">
        <f>O113*H113</f>
        <v>0</v>
      </c>
      <c r="Q113" s="224">
        <v>1.06277</v>
      </c>
      <c r="R113" s="224">
        <f>Q113*H113</f>
        <v>0.015941549999999999</v>
      </c>
      <c r="S113" s="224">
        <v>0</v>
      </c>
      <c r="T113" s="225">
        <f>S113*H113</f>
        <v>0</v>
      </c>
      <c r="AR113" s="24" t="s">
        <v>164</v>
      </c>
      <c r="AT113" s="24" t="s">
        <v>160</v>
      </c>
      <c r="AU113" s="24" t="s">
        <v>86</v>
      </c>
      <c r="AY113" s="24" t="s">
        <v>157</v>
      </c>
      <c r="BE113" s="226">
        <f>IF(N113="základní",J113,0)</f>
        <v>0</v>
      </c>
      <c r="BF113" s="226">
        <f>IF(N113="snížená",J113,0)</f>
        <v>0</v>
      </c>
      <c r="BG113" s="226">
        <f>IF(N113="zákl. přenesená",J113,0)</f>
        <v>0</v>
      </c>
      <c r="BH113" s="226">
        <f>IF(N113="sníž. přenesená",J113,0)</f>
        <v>0</v>
      </c>
      <c r="BI113" s="226">
        <f>IF(N113="nulová",J113,0)</f>
        <v>0</v>
      </c>
      <c r="BJ113" s="24" t="s">
        <v>75</v>
      </c>
      <c r="BK113" s="226">
        <f>ROUND(I113*H113,2)</f>
        <v>0</v>
      </c>
      <c r="BL113" s="24" t="s">
        <v>164</v>
      </c>
      <c r="BM113" s="24" t="s">
        <v>189</v>
      </c>
    </row>
    <row r="114" s="12" customFormat="1">
      <c r="B114" s="239"/>
      <c r="C114" s="240"/>
      <c r="D114" s="229" t="s">
        <v>166</v>
      </c>
      <c r="E114" s="241" t="s">
        <v>21</v>
      </c>
      <c r="F114" s="242" t="s">
        <v>172</v>
      </c>
      <c r="G114" s="240"/>
      <c r="H114" s="241" t="s">
        <v>21</v>
      </c>
      <c r="I114" s="243"/>
      <c r="J114" s="240"/>
      <c r="K114" s="240"/>
      <c r="L114" s="244"/>
      <c r="M114" s="245"/>
      <c r="N114" s="246"/>
      <c r="O114" s="246"/>
      <c r="P114" s="246"/>
      <c r="Q114" s="246"/>
      <c r="R114" s="246"/>
      <c r="S114" s="246"/>
      <c r="T114" s="247"/>
      <c r="AT114" s="248" t="s">
        <v>166</v>
      </c>
      <c r="AU114" s="248" t="s">
        <v>86</v>
      </c>
      <c r="AV114" s="12" t="s">
        <v>75</v>
      </c>
      <c r="AW114" s="12" t="s">
        <v>33</v>
      </c>
      <c r="AX114" s="12" t="s">
        <v>70</v>
      </c>
      <c r="AY114" s="248" t="s">
        <v>157</v>
      </c>
    </row>
    <row r="115" s="12" customFormat="1">
      <c r="B115" s="239"/>
      <c r="C115" s="240"/>
      <c r="D115" s="229" t="s">
        <v>166</v>
      </c>
      <c r="E115" s="241" t="s">
        <v>21</v>
      </c>
      <c r="F115" s="242" t="s">
        <v>173</v>
      </c>
      <c r="G115" s="240"/>
      <c r="H115" s="241" t="s">
        <v>21</v>
      </c>
      <c r="I115" s="243"/>
      <c r="J115" s="240"/>
      <c r="K115" s="240"/>
      <c r="L115" s="244"/>
      <c r="M115" s="245"/>
      <c r="N115" s="246"/>
      <c r="O115" s="246"/>
      <c r="P115" s="246"/>
      <c r="Q115" s="246"/>
      <c r="R115" s="246"/>
      <c r="S115" s="246"/>
      <c r="T115" s="247"/>
      <c r="AT115" s="248" t="s">
        <v>166</v>
      </c>
      <c r="AU115" s="248" t="s">
        <v>86</v>
      </c>
      <c r="AV115" s="12" t="s">
        <v>75</v>
      </c>
      <c r="AW115" s="12" t="s">
        <v>33</v>
      </c>
      <c r="AX115" s="12" t="s">
        <v>70</v>
      </c>
      <c r="AY115" s="248" t="s">
        <v>157</v>
      </c>
    </row>
    <row r="116" s="11" customFormat="1">
      <c r="B116" s="227"/>
      <c r="C116" s="228"/>
      <c r="D116" s="229" t="s">
        <v>166</v>
      </c>
      <c r="E116" s="230" t="s">
        <v>21</v>
      </c>
      <c r="F116" s="231" t="s">
        <v>190</v>
      </c>
      <c r="G116" s="228"/>
      <c r="H116" s="232">
        <v>0.01</v>
      </c>
      <c r="I116" s="233"/>
      <c r="J116" s="228"/>
      <c r="K116" s="228"/>
      <c r="L116" s="234"/>
      <c r="M116" s="235"/>
      <c r="N116" s="236"/>
      <c r="O116" s="236"/>
      <c r="P116" s="236"/>
      <c r="Q116" s="236"/>
      <c r="R116" s="236"/>
      <c r="S116" s="236"/>
      <c r="T116" s="237"/>
      <c r="AT116" s="238" t="s">
        <v>166</v>
      </c>
      <c r="AU116" s="238" t="s">
        <v>86</v>
      </c>
      <c r="AV116" s="11" t="s">
        <v>86</v>
      </c>
      <c r="AW116" s="11" t="s">
        <v>33</v>
      </c>
      <c r="AX116" s="11" t="s">
        <v>70</v>
      </c>
      <c r="AY116" s="238" t="s">
        <v>157</v>
      </c>
    </row>
    <row r="117" s="11" customFormat="1">
      <c r="B117" s="227"/>
      <c r="C117" s="228"/>
      <c r="D117" s="229" t="s">
        <v>166</v>
      </c>
      <c r="E117" s="230" t="s">
        <v>21</v>
      </c>
      <c r="F117" s="231" t="s">
        <v>191</v>
      </c>
      <c r="G117" s="228"/>
      <c r="H117" s="232">
        <v>0.0050000000000000001</v>
      </c>
      <c r="I117" s="233"/>
      <c r="J117" s="228"/>
      <c r="K117" s="228"/>
      <c r="L117" s="234"/>
      <c r="M117" s="235"/>
      <c r="N117" s="236"/>
      <c r="O117" s="236"/>
      <c r="P117" s="236"/>
      <c r="Q117" s="236"/>
      <c r="R117" s="236"/>
      <c r="S117" s="236"/>
      <c r="T117" s="237"/>
      <c r="AT117" s="238" t="s">
        <v>166</v>
      </c>
      <c r="AU117" s="238" t="s">
        <v>86</v>
      </c>
      <c r="AV117" s="11" t="s">
        <v>86</v>
      </c>
      <c r="AW117" s="11" t="s">
        <v>33</v>
      </c>
      <c r="AX117" s="11" t="s">
        <v>70</v>
      </c>
      <c r="AY117" s="238" t="s">
        <v>157</v>
      </c>
    </row>
    <row r="118" s="13" customFormat="1">
      <c r="B118" s="249"/>
      <c r="C118" s="250"/>
      <c r="D118" s="229" t="s">
        <v>166</v>
      </c>
      <c r="E118" s="251" t="s">
        <v>21</v>
      </c>
      <c r="F118" s="252" t="s">
        <v>176</v>
      </c>
      <c r="G118" s="250"/>
      <c r="H118" s="253">
        <v>0.014999999999999999</v>
      </c>
      <c r="I118" s="254"/>
      <c r="J118" s="250"/>
      <c r="K118" s="250"/>
      <c r="L118" s="255"/>
      <c r="M118" s="256"/>
      <c r="N118" s="257"/>
      <c r="O118" s="257"/>
      <c r="P118" s="257"/>
      <c r="Q118" s="257"/>
      <c r="R118" s="257"/>
      <c r="S118" s="257"/>
      <c r="T118" s="258"/>
      <c r="AT118" s="259" t="s">
        <v>166</v>
      </c>
      <c r="AU118" s="259" t="s">
        <v>86</v>
      </c>
      <c r="AV118" s="13" t="s">
        <v>164</v>
      </c>
      <c r="AW118" s="13" t="s">
        <v>33</v>
      </c>
      <c r="AX118" s="13" t="s">
        <v>75</v>
      </c>
      <c r="AY118" s="259" t="s">
        <v>157</v>
      </c>
    </row>
    <row r="119" s="10" customFormat="1" ht="29.88" customHeight="1">
      <c r="B119" s="199"/>
      <c r="C119" s="200"/>
      <c r="D119" s="201" t="s">
        <v>69</v>
      </c>
      <c r="E119" s="213" t="s">
        <v>192</v>
      </c>
      <c r="F119" s="213" t="s">
        <v>193</v>
      </c>
      <c r="G119" s="200"/>
      <c r="H119" s="200"/>
      <c r="I119" s="203"/>
      <c r="J119" s="214">
        <f>BK119</f>
        <v>0</v>
      </c>
      <c r="K119" s="200"/>
      <c r="L119" s="205"/>
      <c r="M119" s="206"/>
      <c r="N119" s="207"/>
      <c r="O119" s="207"/>
      <c r="P119" s="208">
        <f>SUM(P120:P136)</f>
        <v>0</v>
      </c>
      <c r="Q119" s="207"/>
      <c r="R119" s="208">
        <f>SUM(R120:R136)</f>
        <v>0.5750497</v>
      </c>
      <c r="S119" s="207"/>
      <c r="T119" s="209">
        <f>SUM(T120:T136)</f>
        <v>0</v>
      </c>
      <c r="AR119" s="210" t="s">
        <v>75</v>
      </c>
      <c r="AT119" s="211" t="s">
        <v>69</v>
      </c>
      <c r="AU119" s="211" t="s">
        <v>75</v>
      </c>
      <c r="AY119" s="210" t="s">
        <v>157</v>
      </c>
      <c r="BK119" s="212">
        <f>SUM(BK120:BK136)</f>
        <v>0</v>
      </c>
    </row>
    <row r="120" s="1" customFormat="1" ht="25.5" customHeight="1">
      <c r="B120" s="46"/>
      <c r="C120" s="215" t="s">
        <v>194</v>
      </c>
      <c r="D120" s="215" t="s">
        <v>160</v>
      </c>
      <c r="E120" s="216" t="s">
        <v>195</v>
      </c>
      <c r="F120" s="217" t="s">
        <v>196</v>
      </c>
      <c r="G120" s="218" t="s">
        <v>84</v>
      </c>
      <c r="H120" s="219">
        <v>13.630000000000001</v>
      </c>
      <c r="I120" s="220"/>
      <c r="J120" s="221">
        <f>ROUND(I120*H120,2)</f>
        <v>0</v>
      </c>
      <c r="K120" s="217" t="s">
        <v>163</v>
      </c>
      <c r="L120" s="72"/>
      <c r="M120" s="222" t="s">
        <v>21</v>
      </c>
      <c r="N120" s="223" t="s">
        <v>41</v>
      </c>
      <c r="O120" s="47"/>
      <c r="P120" s="224">
        <f>O120*H120</f>
        <v>0</v>
      </c>
      <c r="Q120" s="224">
        <v>0.03798</v>
      </c>
      <c r="R120" s="224">
        <f>Q120*H120</f>
        <v>0.5176674</v>
      </c>
      <c r="S120" s="224">
        <v>0</v>
      </c>
      <c r="T120" s="225">
        <f>S120*H120</f>
        <v>0</v>
      </c>
      <c r="AR120" s="24" t="s">
        <v>164</v>
      </c>
      <c r="AT120" s="24" t="s">
        <v>160</v>
      </c>
      <c r="AU120" s="24" t="s">
        <v>86</v>
      </c>
      <c r="AY120" s="24" t="s">
        <v>157</v>
      </c>
      <c r="BE120" s="226">
        <f>IF(N120="základní",J120,0)</f>
        <v>0</v>
      </c>
      <c r="BF120" s="226">
        <f>IF(N120="snížená",J120,0)</f>
        <v>0</v>
      </c>
      <c r="BG120" s="226">
        <f>IF(N120="zákl. přenesená",J120,0)</f>
        <v>0</v>
      </c>
      <c r="BH120" s="226">
        <f>IF(N120="sníž. přenesená",J120,0)</f>
        <v>0</v>
      </c>
      <c r="BI120" s="226">
        <f>IF(N120="nulová",J120,0)</f>
        <v>0</v>
      </c>
      <c r="BJ120" s="24" t="s">
        <v>75</v>
      </c>
      <c r="BK120" s="226">
        <f>ROUND(I120*H120,2)</f>
        <v>0</v>
      </c>
      <c r="BL120" s="24" t="s">
        <v>164</v>
      </c>
      <c r="BM120" s="24" t="s">
        <v>197</v>
      </c>
    </row>
    <row r="121" s="12" customFormat="1">
      <c r="B121" s="239"/>
      <c r="C121" s="240"/>
      <c r="D121" s="229" t="s">
        <v>166</v>
      </c>
      <c r="E121" s="241" t="s">
        <v>21</v>
      </c>
      <c r="F121" s="242" t="s">
        <v>198</v>
      </c>
      <c r="G121" s="240"/>
      <c r="H121" s="241" t="s">
        <v>21</v>
      </c>
      <c r="I121" s="243"/>
      <c r="J121" s="240"/>
      <c r="K121" s="240"/>
      <c r="L121" s="244"/>
      <c r="M121" s="245"/>
      <c r="N121" s="246"/>
      <c r="O121" s="246"/>
      <c r="P121" s="246"/>
      <c r="Q121" s="246"/>
      <c r="R121" s="246"/>
      <c r="S121" s="246"/>
      <c r="T121" s="247"/>
      <c r="AT121" s="248" t="s">
        <v>166</v>
      </c>
      <c r="AU121" s="248" t="s">
        <v>86</v>
      </c>
      <c r="AV121" s="12" t="s">
        <v>75</v>
      </c>
      <c r="AW121" s="12" t="s">
        <v>33</v>
      </c>
      <c r="AX121" s="12" t="s">
        <v>70</v>
      </c>
      <c r="AY121" s="248" t="s">
        <v>157</v>
      </c>
    </row>
    <row r="122" s="12" customFormat="1">
      <c r="B122" s="239"/>
      <c r="C122" s="240"/>
      <c r="D122" s="229" t="s">
        <v>166</v>
      </c>
      <c r="E122" s="241" t="s">
        <v>21</v>
      </c>
      <c r="F122" s="242" t="s">
        <v>199</v>
      </c>
      <c r="G122" s="240"/>
      <c r="H122" s="241" t="s">
        <v>21</v>
      </c>
      <c r="I122" s="243"/>
      <c r="J122" s="240"/>
      <c r="K122" s="240"/>
      <c r="L122" s="244"/>
      <c r="M122" s="245"/>
      <c r="N122" s="246"/>
      <c r="O122" s="246"/>
      <c r="P122" s="246"/>
      <c r="Q122" s="246"/>
      <c r="R122" s="246"/>
      <c r="S122" s="246"/>
      <c r="T122" s="247"/>
      <c r="AT122" s="248" t="s">
        <v>166</v>
      </c>
      <c r="AU122" s="248" t="s">
        <v>86</v>
      </c>
      <c r="AV122" s="12" t="s">
        <v>75</v>
      </c>
      <c r="AW122" s="12" t="s">
        <v>33</v>
      </c>
      <c r="AX122" s="12" t="s">
        <v>70</v>
      </c>
      <c r="AY122" s="248" t="s">
        <v>157</v>
      </c>
    </row>
    <row r="123" s="12" customFormat="1">
      <c r="B123" s="239"/>
      <c r="C123" s="240"/>
      <c r="D123" s="229" t="s">
        <v>166</v>
      </c>
      <c r="E123" s="241" t="s">
        <v>21</v>
      </c>
      <c r="F123" s="242" t="s">
        <v>200</v>
      </c>
      <c r="G123" s="240"/>
      <c r="H123" s="241" t="s">
        <v>21</v>
      </c>
      <c r="I123" s="243"/>
      <c r="J123" s="240"/>
      <c r="K123" s="240"/>
      <c r="L123" s="244"/>
      <c r="M123" s="245"/>
      <c r="N123" s="246"/>
      <c r="O123" s="246"/>
      <c r="P123" s="246"/>
      <c r="Q123" s="246"/>
      <c r="R123" s="246"/>
      <c r="S123" s="246"/>
      <c r="T123" s="247"/>
      <c r="AT123" s="248" t="s">
        <v>166</v>
      </c>
      <c r="AU123" s="248" t="s">
        <v>86</v>
      </c>
      <c r="AV123" s="12" t="s">
        <v>75</v>
      </c>
      <c r="AW123" s="12" t="s">
        <v>33</v>
      </c>
      <c r="AX123" s="12" t="s">
        <v>70</v>
      </c>
      <c r="AY123" s="248" t="s">
        <v>157</v>
      </c>
    </row>
    <row r="124" s="11" customFormat="1">
      <c r="B124" s="227"/>
      <c r="C124" s="228"/>
      <c r="D124" s="229" t="s">
        <v>166</v>
      </c>
      <c r="E124" s="230" t="s">
        <v>21</v>
      </c>
      <c r="F124" s="231" t="s">
        <v>201</v>
      </c>
      <c r="G124" s="228"/>
      <c r="H124" s="232">
        <v>8</v>
      </c>
      <c r="I124" s="233"/>
      <c r="J124" s="228"/>
      <c r="K124" s="228"/>
      <c r="L124" s="234"/>
      <c r="M124" s="235"/>
      <c r="N124" s="236"/>
      <c r="O124" s="236"/>
      <c r="P124" s="236"/>
      <c r="Q124" s="236"/>
      <c r="R124" s="236"/>
      <c r="S124" s="236"/>
      <c r="T124" s="237"/>
      <c r="AT124" s="238" t="s">
        <v>166</v>
      </c>
      <c r="AU124" s="238" t="s">
        <v>86</v>
      </c>
      <c r="AV124" s="11" t="s">
        <v>86</v>
      </c>
      <c r="AW124" s="11" t="s">
        <v>33</v>
      </c>
      <c r="AX124" s="11" t="s">
        <v>70</v>
      </c>
      <c r="AY124" s="238" t="s">
        <v>157</v>
      </c>
    </row>
    <row r="125" s="11" customFormat="1">
      <c r="B125" s="227"/>
      <c r="C125" s="228"/>
      <c r="D125" s="229" t="s">
        <v>166</v>
      </c>
      <c r="E125" s="230" t="s">
        <v>21</v>
      </c>
      <c r="F125" s="231" t="s">
        <v>202</v>
      </c>
      <c r="G125" s="228"/>
      <c r="H125" s="232">
        <v>1</v>
      </c>
      <c r="I125" s="233"/>
      <c r="J125" s="228"/>
      <c r="K125" s="228"/>
      <c r="L125" s="234"/>
      <c r="M125" s="235"/>
      <c r="N125" s="236"/>
      <c r="O125" s="236"/>
      <c r="P125" s="236"/>
      <c r="Q125" s="236"/>
      <c r="R125" s="236"/>
      <c r="S125" s="236"/>
      <c r="T125" s="237"/>
      <c r="AT125" s="238" t="s">
        <v>166</v>
      </c>
      <c r="AU125" s="238" t="s">
        <v>86</v>
      </c>
      <c r="AV125" s="11" t="s">
        <v>86</v>
      </c>
      <c r="AW125" s="11" t="s">
        <v>33</v>
      </c>
      <c r="AX125" s="11" t="s">
        <v>70</v>
      </c>
      <c r="AY125" s="238" t="s">
        <v>157</v>
      </c>
    </row>
    <row r="126" s="11" customFormat="1">
      <c r="B126" s="227"/>
      <c r="C126" s="228"/>
      <c r="D126" s="229" t="s">
        <v>166</v>
      </c>
      <c r="E126" s="230" t="s">
        <v>21</v>
      </c>
      <c r="F126" s="231" t="s">
        <v>21</v>
      </c>
      <c r="G126" s="228"/>
      <c r="H126" s="232">
        <v>0</v>
      </c>
      <c r="I126" s="233"/>
      <c r="J126" s="228"/>
      <c r="K126" s="228"/>
      <c r="L126" s="234"/>
      <c r="M126" s="235"/>
      <c r="N126" s="236"/>
      <c r="O126" s="236"/>
      <c r="P126" s="236"/>
      <c r="Q126" s="236"/>
      <c r="R126" s="236"/>
      <c r="S126" s="236"/>
      <c r="T126" s="237"/>
      <c r="AT126" s="238" t="s">
        <v>166</v>
      </c>
      <c r="AU126" s="238" t="s">
        <v>86</v>
      </c>
      <c r="AV126" s="11" t="s">
        <v>86</v>
      </c>
      <c r="AW126" s="11" t="s">
        <v>33</v>
      </c>
      <c r="AX126" s="11" t="s">
        <v>70</v>
      </c>
      <c r="AY126" s="238" t="s">
        <v>157</v>
      </c>
    </row>
    <row r="127" s="12" customFormat="1">
      <c r="B127" s="239"/>
      <c r="C127" s="240"/>
      <c r="D127" s="229" t="s">
        <v>166</v>
      </c>
      <c r="E127" s="241" t="s">
        <v>21</v>
      </c>
      <c r="F127" s="242" t="s">
        <v>203</v>
      </c>
      <c r="G127" s="240"/>
      <c r="H127" s="241" t="s">
        <v>21</v>
      </c>
      <c r="I127" s="243"/>
      <c r="J127" s="240"/>
      <c r="K127" s="240"/>
      <c r="L127" s="244"/>
      <c r="M127" s="245"/>
      <c r="N127" s="246"/>
      <c r="O127" s="246"/>
      <c r="P127" s="246"/>
      <c r="Q127" s="246"/>
      <c r="R127" s="246"/>
      <c r="S127" s="246"/>
      <c r="T127" s="247"/>
      <c r="AT127" s="248" t="s">
        <v>166</v>
      </c>
      <c r="AU127" s="248" t="s">
        <v>86</v>
      </c>
      <c r="AV127" s="12" t="s">
        <v>75</v>
      </c>
      <c r="AW127" s="12" t="s">
        <v>33</v>
      </c>
      <c r="AX127" s="12" t="s">
        <v>70</v>
      </c>
      <c r="AY127" s="248" t="s">
        <v>157</v>
      </c>
    </row>
    <row r="128" s="11" customFormat="1">
      <c r="B128" s="227"/>
      <c r="C128" s="228"/>
      <c r="D128" s="229" t="s">
        <v>166</v>
      </c>
      <c r="E128" s="230" t="s">
        <v>21</v>
      </c>
      <c r="F128" s="231" t="s">
        <v>204</v>
      </c>
      <c r="G128" s="228"/>
      <c r="H128" s="232">
        <v>4.6299999999999999</v>
      </c>
      <c r="I128" s="233"/>
      <c r="J128" s="228"/>
      <c r="K128" s="228"/>
      <c r="L128" s="234"/>
      <c r="M128" s="235"/>
      <c r="N128" s="236"/>
      <c r="O128" s="236"/>
      <c r="P128" s="236"/>
      <c r="Q128" s="236"/>
      <c r="R128" s="236"/>
      <c r="S128" s="236"/>
      <c r="T128" s="237"/>
      <c r="AT128" s="238" t="s">
        <v>166</v>
      </c>
      <c r="AU128" s="238" t="s">
        <v>86</v>
      </c>
      <c r="AV128" s="11" t="s">
        <v>86</v>
      </c>
      <c r="AW128" s="11" t="s">
        <v>33</v>
      </c>
      <c r="AX128" s="11" t="s">
        <v>70</v>
      </c>
      <c r="AY128" s="238" t="s">
        <v>157</v>
      </c>
    </row>
    <row r="129" s="13" customFormat="1">
      <c r="B129" s="249"/>
      <c r="C129" s="250"/>
      <c r="D129" s="229" t="s">
        <v>166</v>
      </c>
      <c r="E129" s="251" t="s">
        <v>21</v>
      </c>
      <c r="F129" s="252" t="s">
        <v>176</v>
      </c>
      <c r="G129" s="250"/>
      <c r="H129" s="253">
        <v>13.630000000000001</v>
      </c>
      <c r="I129" s="254"/>
      <c r="J129" s="250"/>
      <c r="K129" s="250"/>
      <c r="L129" s="255"/>
      <c r="M129" s="256"/>
      <c r="N129" s="257"/>
      <c r="O129" s="257"/>
      <c r="P129" s="257"/>
      <c r="Q129" s="257"/>
      <c r="R129" s="257"/>
      <c r="S129" s="257"/>
      <c r="T129" s="258"/>
      <c r="AT129" s="259" t="s">
        <v>166</v>
      </c>
      <c r="AU129" s="259" t="s">
        <v>86</v>
      </c>
      <c r="AV129" s="13" t="s">
        <v>164</v>
      </c>
      <c r="AW129" s="13" t="s">
        <v>33</v>
      </c>
      <c r="AX129" s="13" t="s">
        <v>75</v>
      </c>
      <c r="AY129" s="259" t="s">
        <v>157</v>
      </c>
    </row>
    <row r="130" s="1" customFormat="1" ht="25.5" customHeight="1">
      <c r="B130" s="46"/>
      <c r="C130" s="215" t="s">
        <v>205</v>
      </c>
      <c r="D130" s="215" t="s">
        <v>160</v>
      </c>
      <c r="E130" s="216" t="s">
        <v>206</v>
      </c>
      <c r="F130" s="217" t="s">
        <v>207</v>
      </c>
      <c r="G130" s="218" t="s">
        <v>208</v>
      </c>
      <c r="H130" s="219">
        <v>13.630000000000001</v>
      </c>
      <c r="I130" s="220"/>
      <c r="J130" s="221">
        <f>ROUND(I130*H130,2)</f>
        <v>0</v>
      </c>
      <c r="K130" s="217" t="s">
        <v>163</v>
      </c>
      <c r="L130" s="72"/>
      <c r="M130" s="222" t="s">
        <v>21</v>
      </c>
      <c r="N130" s="223" t="s">
        <v>41</v>
      </c>
      <c r="O130" s="47"/>
      <c r="P130" s="224">
        <f>O130*H130</f>
        <v>0</v>
      </c>
      <c r="Q130" s="224">
        <v>0.0042100000000000002</v>
      </c>
      <c r="R130" s="224">
        <f>Q130*H130</f>
        <v>0.057382300000000004</v>
      </c>
      <c r="S130" s="224">
        <v>0</v>
      </c>
      <c r="T130" s="225">
        <f>S130*H130</f>
        <v>0</v>
      </c>
      <c r="AR130" s="24" t="s">
        <v>164</v>
      </c>
      <c r="AT130" s="24" t="s">
        <v>160</v>
      </c>
      <c r="AU130" s="24" t="s">
        <v>86</v>
      </c>
      <c r="AY130" s="24" t="s">
        <v>157</v>
      </c>
      <c r="BE130" s="226">
        <f>IF(N130="základní",J130,0)</f>
        <v>0</v>
      </c>
      <c r="BF130" s="226">
        <f>IF(N130="snížená",J130,0)</f>
        <v>0</v>
      </c>
      <c r="BG130" s="226">
        <f>IF(N130="zákl. přenesená",J130,0)</f>
        <v>0</v>
      </c>
      <c r="BH130" s="226">
        <f>IF(N130="sníž. přenesená",J130,0)</f>
        <v>0</v>
      </c>
      <c r="BI130" s="226">
        <f>IF(N130="nulová",J130,0)</f>
        <v>0</v>
      </c>
      <c r="BJ130" s="24" t="s">
        <v>75</v>
      </c>
      <c r="BK130" s="226">
        <f>ROUND(I130*H130,2)</f>
        <v>0</v>
      </c>
      <c r="BL130" s="24" t="s">
        <v>164</v>
      </c>
      <c r="BM130" s="24" t="s">
        <v>209</v>
      </c>
    </row>
    <row r="131" s="12" customFormat="1">
      <c r="B131" s="239"/>
      <c r="C131" s="240"/>
      <c r="D131" s="229" t="s">
        <v>166</v>
      </c>
      <c r="E131" s="241" t="s">
        <v>21</v>
      </c>
      <c r="F131" s="242" t="s">
        <v>210</v>
      </c>
      <c r="G131" s="240"/>
      <c r="H131" s="241" t="s">
        <v>21</v>
      </c>
      <c r="I131" s="243"/>
      <c r="J131" s="240"/>
      <c r="K131" s="240"/>
      <c r="L131" s="244"/>
      <c r="M131" s="245"/>
      <c r="N131" s="246"/>
      <c r="O131" s="246"/>
      <c r="P131" s="246"/>
      <c r="Q131" s="246"/>
      <c r="R131" s="246"/>
      <c r="S131" s="246"/>
      <c r="T131" s="247"/>
      <c r="AT131" s="248" t="s">
        <v>166</v>
      </c>
      <c r="AU131" s="248" t="s">
        <v>86</v>
      </c>
      <c r="AV131" s="12" t="s">
        <v>75</v>
      </c>
      <c r="AW131" s="12" t="s">
        <v>33</v>
      </c>
      <c r="AX131" s="12" t="s">
        <v>70</v>
      </c>
      <c r="AY131" s="248" t="s">
        <v>157</v>
      </c>
    </row>
    <row r="132" s="11" customFormat="1">
      <c r="B132" s="227"/>
      <c r="C132" s="228"/>
      <c r="D132" s="229" t="s">
        <v>166</v>
      </c>
      <c r="E132" s="230" t="s">
        <v>21</v>
      </c>
      <c r="F132" s="231" t="s">
        <v>201</v>
      </c>
      <c r="G132" s="228"/>
      <c r="H132" s="232">
        <v>8</v>
      </c>
      <c r="I132" s="233"/>
      <c r="J132" s="228"/>
      <c r="K132" s="228"/>
      <c r="L132" s="234"/>
      <c r="M132" s="235"/>
      <c r="N132" s="236"/>
      <c r="O132" s="236"/>
      <c r="P132" s="236"/>
      <c r="Q132" s="236"/>
      <c r="R132" s="236"/>
      <c r="S132" s="236"/>
      <c r="T132" s="237"/>
      <c r="AT132" s="238" t="s">
        <v>166</v>
      </c>
      <c r="AU132" s="238" t="s">
        <v>86</v>
      </c>
      <c r="AV132" s="11" t="s">
        <v>86</v>
      </c>
      <c r="AW132" s="11" t="s">
        <v>33</v>
      </c>
      <c r="AX132" s="11" t="s">
        <v>70</v>
      </c>
      <c r="AY132" s="238" t="s">
        <v>157</v>
      </c>
    </row>
    <row r="133" s="11" customFormat="1">
      <c r="B133" s="227"/>
      <c r="C133" s="228"/>
      <c r="D133" s="229" t="s">
        <v>166</v>
      </c>
      <c r="E133" s="230" t="s">
        <v>21</v>
      </c>
      <c r="F133" s="231" t="s">
        <v>202</v>
      </c>
      <c r="G133" s="228"/>
      <c r="H133" s="232">
        <v>1</v>
      </c>
      <c r="I133" s="233"/>
      <c r="J133" s="228"/>
      <c r="K133" s="228"/>
      <c r="L133" s="234"/>
      <c r="M133" s="235"/>
      <c r="N133" s="236"/>
      <c r="O133" s="236"/>
      <c r="P133" s="236"/>
      <c r="Q133" s="236"/>
      <c r="R133" s="236"/>
      <c r="S133" s="236"/>
      <c r="T133" s="237"/>
      <c r="AT133" s="238" t="s">
        <v>166</v>
      </c>
      <c r="AU133" s="238" t="s">
        <v>86</v>
      </c>
      <c r="AV133" s="11" t="s">
        <v>86</v>
      </c>
      <c r="AW133" s="11" t="s">
        <v>33</v>
      </c>
      <c r="AX133" s="11" t="s">
        <v>70</v>
      </c>
      <c r="AY133" s="238" t="s">
        <v>157</v>
      </c>
    </row>
    <row r="134" s="12" customFormat="1">
      <c r="B134" s="239"/>
      <c r="C134" s="240"/>
      <c r="D134" s="229" t="s">
        <v>166</v>
      </c>
      <c r="E134" s="241" t="s">
        <v>21</v>
      </c>
      <c r="F134" s="242" t="s">
        <v>203</v>
      </c>
      <c r="G134" s="240"/>
      <c r="H134" s="241" t="s">
        <v>21</v>
      </c>
      <c r="I134" s="243"/>
      <c r="J134" s="240"/>
      <c r="K134" s="240"/>
      <c r="L134" s="244"/>
      <c r="M134" s="245"/>
      <c r="N134" s="246"/>
      <c r="O134" s="246"/>
      <c r="P134" s="246"/>
      <c r="Q134" s="246"/>
      <c r="R134" s="246"/>
      <c r="S134" s="246"/>
      <c r="T134" s="247"/>
      <c r="AT134" s="248" t="s">
        <v>166</v>
      </c>
      <c r="AU134" s="248" t="s">
        <v>86</v>
      </c>
      <c r="AV134" s="12" t="s">
        <v>75</v>
      </c>
      <c r="AW134" s="12" t="s">
        <v>33</v>
      </c>
      <c r="AX134" s="12" t="s">
        <v>70</v>
      </c>
      <c r="AY134" s="248" t="s">
        <v>157</v>
      </c>
    </row>
    <row r="135" s="11" customFormat="1">
      <c r="B135" s="227"/>
      <c r="C135" s="228"/>
      <c r="D135" s="229" t="s">
        <v>166</v>
      </c>
      <c r="E135" s="230" t="s">
        <v>21</v>
      </c>
      <c r="F135" s="231" t="s">
        <v>204</v>
      </c>
      <c r="G135" s="228"/>
      <c r="H135" s="232">
        <v>4.6299999999999999</v>
      </c>
      <c r="I135" s="233"/>
      <c r="J135" s="228"/>
      <c r="K135" s="228"/>
      <c r="L135" s="234"/>
      <c r="M135" s="235"/>
      <c r="N135" s="236"/>
      <c r="O135" s="236"/>
      <c r="P135" s="236"/>
      <c r="Q135" s="236"/>
      <c r="R135" s="236"/>
      <c r="S135" s="236"/>
      <c r="T135" s="237"/>
      <c r="AT135" s="238" t="s">
        <v>166</v>
      </c>
      <c r="AU135" s="238" t="s">
        <v>86</v>
      </c>
      <c r="AV135" s="11" t="s">
        <v>86</v>
      </c>
      <c r="AW135" s="11" t="s">
        <v>33</v>
      </c>
      <c r="AX135" s="11" t="s">
        <v>70</v>
      </c>
      <c r="AY135" s="238" t="s">
        <v>157</v>
      </c>
    </row>
    <row r="136" s="13" customFormat="1">
      <c r="B136" s="249"/>
      <c r="C136" s="250"/>
      <c r="D136" s="229" t="s">
        <v>166</v>
      </c>
      <c r="E136" s="251" t="s">
        <v>21</v>
      </c>
      <c r="F136" s="252" t="s">
        <v>176</v>
      </c>
      <c r="G136" s="250"/>
      <c r="H136" s="253">
        <v>13.630000000000001</v>
      </c>
      <c r="I136" s="254"/>
      <c r="J136" s="250"/>
      <c r="K136" s="250"/>
      <c r="L136" s="255"/>
      <c r="M136" s="256"/>
      <c r="N136" s="257"/>
      <c r="O136" s="257"/>
      <c r="P136" s="257"/>
      <c r="Q136" s="257"/>
      <c r="R136" s="257"/>
      <c r="S136" s="257"/>
      <c r="T136" s="258"/>
      <c r="AT136" s="259" t="s">
        <v>166</v>
      </c>
      <c r="AU136" s="259" t="s">
        <v>86</v>
      </c>
      <c r="AV136" s="13" t="s">
        <v>164</v>
      </c>
      <c r="AW136" s="13" t="s">
        <v>33</v>
      </c>
      <c r="AX136" s="13" t="s">
        <v>75</v>
      </c>
      <c r="AY136" s="259" t="s">
        <v>157</v>
      </c>
    </row>
    <row r="137" s="10" customFormat="1" ht="29.88" customHeight="1">
      <c r="B137" s="199"/>
      <c r="C137" s="200"/>
      <c r="D137" s="201" t="s">
        <v>69</v>
      </c>
      <c r="E137" s="213" t="s">
        <v>211</v>
      </c>
      <c r="F137" s="213" t="s">
        <v>212</v>
      </c>
      <c r="G137" s="200"/>
      <c r="H137" s="200"/>
      <c r="I137" s="203"/>
      <c r="J137" s="214">
        <f>BK137</f>
        <v>0</v>
      </c>
      <c r="K137" s="200"/>
      <c r="L137" s="205"/>
      <c r="M137" s="206"/>
      <c r="N137" s="207"/>
      <c r="O137" s="207"/>
      <c r="P137" s="208">
        <f>SUM(P138:P151)</f>
        <v>0</v>
      </c>
      <c r="Q137" s="207"/>
      <c r="R137" s="208">
        <f>SUM(R138:R151)</f>
        <v>12.231738</v>
      </c>
      <c r="S137" s="207"/>
      <c r="T137" s="209">
        <f>SUM(T138:T151)</f>
        <v>0</v>
      </c>
      <c r="AR137" s="210" t="s">
        <v>75</v>
      </c>
      <c r="AT137" s="211" t="s">
        <v>69</v>
      </c>
      <c r="AU137" s="211" t="s">
        <v>75</v>
      </c>
      <c r="AY137" s="210" t="s">
        <v>157</v>
      </c>
      <c r="BK137" s="212">
        <f>SUM(BK138:BK151)</f>
        <v>0</v>
      </c>
    </row>
    <row r="138" s="1" customFormat="1" ht="16.5" customHeight="1">
      <c r="B138" s="46"/>
      <c r="C138" s="215" t="s">
        <v>213</v>
      </c>
      <c r="D138" s="215" t="s">
        <v>160</v>
      </c>
      <c r="E138" s="216" t="s">
        <v>214</v>
      </c>
      <c r="F138" s="217" t="s">
        <v>215</v>
      </c>
      <c r="G138" s="218" t="s">
        <v>96</v>
      </c>
      <c r="H138" s="219">
        <v>4.0570000000000004</v>
      </c>
      <c r="I138" s="220"/>
      <c r="J138" s="221">
        <f>ROUND(I138*H138,2)</f>
        <v>0</v>
      </c>
      <c r="K138" s="217" t="s">
        <v>21</v>
      </c>
      <c r="L138" s="72"/>
      <c r="M138" s="222" t="s">
        <v>21</v>
      </c>
      <c r="N138" s="223" t="s">
        <v>41</v>
      </c>
      <c r="O138" s="47"/>
      <c r="P138" s="224">
        <f>O138*H138</f>
        <v>0</v>
      </c>
      <c r="Q138" s="224">
        <v>0</v>
      </c>
      <c r="R138" s="224">
        <f>Q138*H138</f>
        <v>0</v>
      </c>
      <c r="S138" s="224">
        <v>0</v>
      </c>
      <c r="T138" s="225">
        <f>S138*H138</f>
        <v>0</v>
      </c>
      <c r="AR138" s="24" t="s">
        <v>164</v>
      </c>
      <c r="AT138" s="24" t="s">
        <v>160</v>
      </c>
      <c r="AU138" s="24" t="s">
        <v>86</v>
      </c>
      <c r="AY138" s="24" t="s">
        <v>157</v>
      </c>
      <c r="BE138" s="226">
        <f>IF(N138="základní",J138,0)</f>
        <v>0</v>
      </c>
      <c r="BF138" s="226">
        <f>IF(N138="snížená",J138,0)</f>
        <v>0</v>
      </c>
      <c r="BG138" s="226">
        <f>IF(N138="zákl. přenesená",J138,0)</f>
        <v>0</v>
      </c>
      <c r="BH138" s="226">
        <f>IF(N138="sníž. přenesená",J138,0)</f>
        <v>0</v>
      </c>
      <c r="BI138" s="226">
        <f>IF(N138="nulová",J138,0)</f>
        <v>0</v>
      </c>
      <c r="BJ138" s="24" t="s">
        <v>75</v>
      </c>
      <c r="BK138" s="226">
        <f>ROUND(I138*H138,2)</f>
        <v>0</v>
      </c>
      <c r="BL138" s="24" t="s">
        <v>164</v>
      </c>
      <c r="BM138" s="24" t="s">
        <v>216</v>
      </c>
    </row>
    <row r="139" s="12" customFormat="1">
      <c r="B139" s="239"/>
      <c r="C139" s="240"/>
      <c r="D139" s="229" t="s">
        <v>166</v>
      </c>
      <c r="E139" s="241" t="s">
        <v>21</v>
      </c>
      <c r="F139" s="242" t="s">
        <v>217</v>
      </c>
      <c r="G139" s="240"/>
      <c r="H139" s="241" t="s">
        <v>21</v>
      </c>
      <c r="I139" s="243"/>
      <c r="J139" s="240"/>
      <c r="K139" s="240"/>
      <c r="L139" s="244"/>
      <c r="M139" s="245"/>
      <c r="N139" s="246"/>
      <c r="O139" s="246"/>
      <c r="P139" s="246"/>
      <c r="Q139" s="246"/>
      <c r="R139" s="246"/>
      <c r="S139" s="246"/>
      <c r="T139" s="247"/>
      <c r="AT139" s="248" t="s">
        <v>166</v>
      </c>
      <c r="AU139" s="248" t="s">
        <v>86</v>
      </c>
      <c r="AV139" s="12" t="s">
        <v>75</v>
      </c>
      <c r="AW139" s="12" t="s">
        <v>33</v>
      </c>
      <c r="AX139" s="12" t="s">
        <v>70</v>
      </c>
      <c r="AY139" s="248" t="s">
        <v>157</v>
      </c>
    </row>
    <row r="140" s="11" customFormat="1">
      <c r="B140" s="227"/>
      <c r="C140" s="228"/>
      <c r="D140" s="229" t="s">
        <v>166</v>
      </c>
      <c r="E140" s="230" t="s">
        <v>21</v>
      </c>
      <c r="F140" s="231" t="s">
        <v>102</v>
      </c>
      <c r="G140" s="228"/>
      <c r="H140" s="232">
        <v>4.0570000000000004</v>
      </c>
      <c r="I140" s="233"/>
      <c r="J140" s="228"/>
      <c r="K140" s="228"/>
      <c r="L140" s="234"/>
      <c r="M140" s="235"/>
      <c r="N140" s="236"/>
      <c r="O140" s="236"/>
      <c r="P140" s="236"/>
      <c r="Q140" s="236"/>
      <c r="R140" s="236"/>
      <c r="S140" s="236"/>
      <c r="T140" s="237"/>
      <c r="AT140" s="238" t="s">
        <v>166</v>
      </c>
      <c r="AU140" s="238" t="s">
        <v>86</v>
      </c>
      <c r="AV140" s="11" t="s">
        <v>86</v>
      </c>
      <c r="AW140" s="11" t="s">
        <v>33</v>
      </c>
      <c r="AX140" s="11" t="s">
        <v>75</v>
      </c>
      <c r="AY140" s="238" t="s">
        <v>157</v>
      </c>
    </row>
    <row r="141" s="1" customFormat="1" ht="25.5" customHeight="1">
      <c r="B141" s="46"/>
      <c r="C141" s="215" t="s">
        <v>218</v>
      </c>
      <c r="D141" s="215" t="s">
        <v>160</v>
      </c>
      <c r="E141" s="216" t="s">
        <v>219</v>
      </c>
      <c r="F141" s="217" t="s">
        <v>220</v>
      </c>
      <c r="G141" s="218" t="s">
        <v>84</v>
      </c>
      <c r="H141" s="219">
        <v>0.20999999999999999</v>
      </c>
      <c r="I141" s="220"/>
      <c r="J141" s="221">
        <f>ROUND(I141*H141,2)</f>
        <v>0</v>
      </c>
      <c r="K141" s="217" t="s">
        <v>163</v>
      </c>
      <c r="L141" s="72"/>
      <c r="M141" s="222" t="s">
        <v>21</v>
      </c>
      <c r="N141" s="223" t="s">
        <v>41</v>
      </c>
      <c r="O141" s="47"/>
      <c r="P141" s="224">
        <f>O141*H141</f>
        <v>0</v>
      </c>
      <c r="Q141" s="224">
        <v>0.105</v>
      </c>
      <c r="R141" s="224">
        <f>Q141*H141</f>
        <v>0.022049999999999997</v>
      </c>
      <c r="S141" s="224">
        <v>0</v>
      </c>
      <c r="T141" s="225">
        <f>S141*H141</f>
        <v>0</v>
      </c>
      <c r="AR141" s="24" t="s">
        <v>164</v>
      </c>
      <c r="AT141" s="24" t="s">
        <v>160</v>
      </c>
      <c r="AU141" s="24" t="s">
        <v>86</v>
      </c>
      <c r="AY141" s="24" t="s">
        <v>157</v>
      </c>
      <c r="BE141" s="226">
        <f>IF(N141="základní",J141,0)</f>
        <v>0</v>
      </c>
      <c r="BF141" s="226">
        <f>IF(N141="snížená",J141,0)</f>
        <v>0</v>
      </c>
      <c r="BG141" s="226">
        <f>IF(N141="zákl. přenesená",J141,0)</f>
        <v>0</v>
      </c>
      <c r="BH141" s="226">
        <f>IF(N141="sníž. přenesená",J141,0)</f>
        <v>0</v>
      </c>
      <c r="BI141" s="226">
        <f>IF(N141="nulová",J141,0)</f>
        <v>0</v>
      </c>
      <c r="BJ141" s="24" t="s">
        <v>75</v>
      </c>
      <c r="BK141" s="226">
        <f>ROUND(I141*H141,2)</f>
        <v>0</v>
      </c>
      <c r="BL141" s="24" t="s">
        <v>164</v>
      </c>
      <c r="BM141" s="24" t="s">
        <v>221</v>
      </c>
    </row>
    <row r="142" s="12" customFormat="1">
      <c r="B142" s="239"/>
      <c r="C142" s="240"/>
      <c r="D142" s="229" t="s">
        <v>166</v>
      </c>
      <c r="E142" s="241" t="s">
        <v>21</v>
      </c>
      <c r="F142" s="242" t="s">
        <v>222</v>
      </c>
      <c r="G142" s="240"/>
      <c r="H142" s="241" t="s">
        <v>21</v>
      </c>
      <c r="I142" s="243"/>
      <c r="J142" s="240"/>
      <c r="K142" s="240"/>
      <c r="L142" s="244"/>
      <c r="M142" s="245"/>
      <c r="N142" s="246"/>
      <c r="O142" s="246"/>
      <c r="P142" s="246"/>
      <c r="Q142" s="246"/>
      <c r="R142" s="246"/>
      <c r="S142" s="246"/>
      <c r="T142" s="247"/>
      <c r="AT142" s="248" t="s">
        <v>166</v>
      </c>
      <c r="AU142" s="248" t="s">
        <v>86</v>
      </c>
      <c r="AV142" s="12" t="s">
        <v>75</v>
      </c>
      <c r="AW142" s="12" t="s">
        <v>33</v>
      </c>
      <c r="AX142" s="12" t="s">
        <v>70</v>
      </c>
      <c r="AY142" s="248" t="s">
        <v>157</v>
      </c>
    </row>
    <row r="143" s="11" customFormat="1">
      <c r="B143" s="227"/>
      <c r="C143" s="228"/>
      <c r="D143" s="229" t="s">
        <v>166</v>
      </c>
      <c r="E143" s="230" t="s">
        <v>21</v>
      </c>
      <c r="F143" s="231" t="s">
        <v>223</v>
      </c>
      <c r="G143" s="228"/>
      <c r="H143" s="232">
        <v>0.059999999999999998</v>
      </c>
      <c r="I143" s="233"/>
      <c r="J143" s="228"/>
      <c r="K143" s="228"/>
      <c r="L143" s="234"/>
      <c r="M143" s="235"/>
      <c r="N143" s="236"/>
      <c r="O143" s="236"/>
      <c r="P143" s="236"/>
      <c r="Q143" s="236"/>
      <c r="R143" s="236"/>
      <c r="S143" s="236"/>
      <c r="T143" s="237"/>
      <c r="AT143" s="238" t="s">
        <v>166</v>
      </c>
      <c r="AU143" s="238" t="s">
        <v>86</v>
      </c>
      <c r="AV143" s="11" t="s">
        <v>86</v>
      </c>
      <c r="AW143" s="11" t="s">
        <v>33</v>
      </c>
      <c r="AX143" s="11" t="s">
        <v>70</v>
      </c>
      <c r="AY143" s="238" t="s">
        <v>157</v>
      </c>
    </row>
    <row r="144" s="11" customFormat="1">
      <c r="B144" s="227"/>
      <c r="C144" s="228"/>
      <c r="D144" s="229" t="s">
        <v>166</v>
      </c>
      <c r="E144" s="230" t="s">
        <v>21</v>
      </c>
      <c r="F144" s="231" t="s">
        <v>224</v>
      </c>
      <c r="G144" s="228"/>
      <c r="H144" s="232">
        <v>0.14999999999999999</v>
      </c>
      <c r="I144" s="233"/>
      <c r="J144" s="228"/>
      <c r="K144" s="228"/>
      <c r="L144" s="234"/>
      <c r="M144" s="235"/>
      <c r="N144" s="236"/>
      <c r="O144" s="236"/>
      <c r="P144" s="236"/>
      <c r="Q144" s="236"/>
      <c r="R144" s="236"/>
      <c r="S144" s="236"/>
      <c r="T144" s="237"/>
      <c r="AT144" s="238" t="s">
        <v>166</v>
      </c>
      <c r="AU144" s="238" t="s">
        <v>86</v>
      </c>
      <c r="AV144" s="11" t="s">
        <v>86</v>
      </c>
      <c r="AW144" s="11" t="s">
        <v>33</v>
      </c>
      <c r="AX144" s="11" t="s">
        <v>70</v>
      </c>
      <c r="AY144" s="238" t="s">
        <v>157</v>
      </c>
    </row>
    <row r="145" s="13" customFormat="1">
      <c r="B145" s="249"/>
      <c r="C145" s="250"/>
      <c r="D145" s="229" t="s">
        <v>166</v>
      </c>
      <c r="E145" s="251" t="s">
        <v>21</v>
      </c>
      <c r="F145" s="252" t="s">
        <v>176</v>
      </c>
      <c r="G145" s="250"/>
      <c r="H145" s="253">
        <v>0.20999999999999999</v>
      </c>
      <c r="I145" s="254"/>
      <c r="J145" s="250"/>
      <c r="K145" s="250"/>
      <c r="L145" s="255"/>
      <c r="M145" s="256"/>
      <c r="N145" s="257"/>
      <c r="O145" s="257"/>
      <c r="P145" s="257"/>
      <c r="Q145" s="257"/>
      <c r="R145" s="257"/>
      <c r="S145" s="257"/>
      <c r="T145" s="258"/>
      <c r="AT145" s="259" t="s">
        <v>166</v>
      </c>
      <c r="AU145" s="259" t="s">
        <v>86</v>
      </c>
      <c r="AV145" s="13" t="s">
        <v>164</v>
      </c>
      <c r="AW145" s="13" t="s">
        <v>33</v>
      </c>
      <c r="AX145" s="13" t="s">
        <v>75</v>
      </c>
      <c r="AY145" s="259" t="s">
        <v>157</v>
      </c>
    </row>
    <row r="146" s="1" customFormat="1" ht="16.5" customHeight="1">
      <c r="B146" s="46"/>
      <c r="C146" s="215" t="s">
        <v>225</v>
      </c>
      <c r="D146" s="215" t="s">
        <v>160</v>
      </c>
      <c r="E146" s="216" t="s">
        <v>226</v>
      </c>
      <c r="F146" s="217" t="s">
        <v>227</v>
      </c>
      <c r="G146" s="218" t="s">
        <v>96</v>
      </c>
      <c r="H146" s="219">
        <v>10.074</v>
      </c>
      <c r="I146" s="220"/>
      <c r="J146" s="221">
        <f>ROUND(I146*H146,2)</f>
        <v>0</v>
      </c>
      <c r="K146" s="217" t="s">
        <v>163</v>
      </c>
      <c r="L146" s="72"/>
      <c r="M146" s="222" t="s">
        <v>21</v>
      </c>
      <c r="N146" s="223" t="s">
        <v>41</v>
      </c>
      <c r="O146" s="47"/>
      <c r="P146" s="224">
        <f>O146*H146</f>
        <v>0</v>
      </c>
      <c r="Q146" s="224">
        <v>1.212</v>
      </c>
      <c r="R146" s="224">
        <f>Q146*H146</f>
        <v>12.209688</v>
      </c>
      <c r="S146" s="224">
        <v>0</v>
      </c>
      <c r="T146" s="225">
        <f>S146*H146</f>
        <v>0</v>
      </c>
      <c r="AR146" s="24" t="s">
        <v>164</v>
      </c>
      <c r="AT146" s="24" t="s">
        <v>160</v>
      </c>
      <c r="AU146" s="24" t="s">
        <v>86</v>
      </c>
      <c r="AY146" s="24" t="s">
        <v>157</v>
      </c>
      <c r="BE146" s="226">
        <f>IF(N146="základní",J146,0)</f>
        <v>0</v>
      </c>
      <c r="BF146" s="226">
        <f>IF(N146="snížená",J146,0)</f>
        <v>0</v>
      </c>
      <c r="BG146" s="226">
        <f>IF(N146="zákl. přenesená",J146,0)</f>
        <v>0</v>
      </c>
      <c r="BH146" s="226">
        <f>IF(N146="sníž. přenesená",J146,0)</f>
        <v>0</v>
      </c>
      <c r="BI146" s="226">
        <f>IF(N146="nulová",J146,0)</f>
        <v>0</v>
      </c>
      <c r="BJ146" s="24" t="s">
        <v>75</v>
      </c>
      <c r="BK146" s="226">
        <f>ROUND(I146*H146,2)</f>
        <v>0</v>
      </c>
      <c r="BL146" s="24" t="s">
        <v>164</v>
      </c>
      <c r="BM146" s="24" t="s">
        <v>228</v>
      </c>
    </row>
    <row r="147" s="12" customFormat="1">
      <c r="B147" s="239"/>
      <c r="C147" s="240"/>
      <c r="D147" s="229" t="s">
        <v>166</v>
      </c>
      <c r="E147" s="241" t="s">
        <v>21</v>
      </c>
      <c r="F147" s="242" t="s">
        <v>229</v>
      </c>
      <c r="G147" s="240"/>
      <c r="H147" s="241" t="s">
        <v>21</v>
      </c>
      <c r="I147" s="243"/>
      <c r="J147" s="240"/>
      <c r="K147" s="240"/>
      <c r="L147" s="244"/>
      <c r="M147" s="245"/>
      <c r="N147" s="246"/>
      <c r="O147" s="246"/>
      <c r="P147" s="246"/>
      <c r="Q147" s="246"/>
      <c r="R147" s="246"/>
      <c r="S147" s="246"/>
      <c r="T147" s="247"/>
      <c r="AT147" s="248" t="s">
        <v>166</v>
      </c>
      <c r="AU147" s="248" t="s">
        <v>86</v>
      </c>
      <c r="AV147" s="12" t="s">
        <v>75</v>
      </c>
      <c r="AW147" s="12" t="s">
        <v>33</v>
      </c>
      <c r="AX147" s="12" t="s">
        <v>70</v>
      </c>
      <c r="AY147" s="248" t="s">
        <v>157</v>
      </c>
    </row>
    <row r="148" s="12" customFormat="1">
      <c r="B148" s="239"/>
      <c r="C148" s="240"/>
      <c r="D148" s="229" t="s">
        <v>166</v>
      </c>
      <c r="E148" s="241" t="s">
        <v>21</v>
      </c>
      <c r="F148" s="242" t="s">
        <v>230</v>
      </c>
      <c r="G148" s="240"/>
      <c r="H148" s="241" t="s">
        <v>21</v>
      </c>
      <c r="I148" s="243"/>
      <c r="J148" s="240"/>
      <c r="K148" s="240"/>
      <c r="L148" s="244"/>
      <c r="M148" s="245"/>
      <c r="N148" s="246"/>
      <c r="O148" s="246"/>
      <c r="P148" s="246"/>
      <c r="Q148" s="246"/>
      <c r="R148" s="246"/>
      <c r="S148" s="246"/>
      <c r="T148" s="247"/>
      <c r="AT148" s="248" t="s">
        <v>166</v>
      </c>
      <c r="AU148" s="248" t="s">
        <v>86</v>
      </c>
      <c r="AV148" s="12" t="s">
        <v>75</v>
      </c>
      <c r="AW148" s="12" t="s">
        <v>33</v>
      </c>
      <c r="AX148" s="12" t="s">
        <v>70</v>
      </c>
      <c r="AY148" s="248" t="s">
        <v>157</v>
      </c>
    </row>
    <row r="149" s="11" customFormat="1">
      <c r="B149" s="227"/>
      <c r="C149" s="228"/>
      <c r="D149" s="229" t="s">
        <v>166</v>
      </c>
      <c r="E149" s="230" t="s">
        <v>21</v>
      </c>
      <c r="F149" s="231" t="s">
        <v>231</v>
      </c>
      <c r="G149" s="228"/>
      <c r="H149" s="232">
        <v>10.529999999999999</v>
      </c>
      <c r="I149" s="233"/>
      <c r="J149" s="228"/>
      <c r="K149" s="228"/>
      <c r="L149" s="234"/>
      <c r="M149" s="235"/>
      <c r="N149" s="236"/>
      <c r="O149" s="236"/>
      <c r="P149" s="236"/>
      <c r="Q149" s="236"/>
      <c r="R149" s="236"/>
      <c r="S149" s="236"/>
      <c r="T149" s="237"/>
      <c r="AT149" s="238" t="s">
        <v>166</v>
      </c>
      <c r="AU149" s="238" t="s">
        <v>86</v>
      </c>
      <c r="AV149" s="11" t="s">
        <v>86</v>
      </c>
      <c r="AW149" s="11" t="s">
        <v>33</v>
      </c>
      <c r="AX149" s="11" t="s">
        <v>70</v>
      </c>
      <c r="AY149" s="238" t="s">
        <v>157</v>
      </c>
    </row>
    <row r="150" s="11" customFormat="1">
      <c r="B150" s="227"/>
      <c r="C150" s="228"/>
      <c r="D150" s="229" t="s">
        <v>166</v>
      </c>
      <c r="E150" s="230" t="s">
        <v>21</v>
      </c>
      <c r="F150" s="231" t="s">
        <v>232</v>
      </c>
      <c r="G150" s="228"/>
      <c r="H150" s="232">
        <v>-0.45600000000000002</v>
      </c>
      <c r="I150" s="233"/>
      <c r="J150" s="228"/>
      <c r="K150" s="228"/>
      <c r="L150" s="234"/>
      <c r="M150" s="235"/>
      <c r="N150" s="236"/>
      <c r="O150" s="236"/>
      <c r="P150" s="236"/>
      <c r="Q150" s="236"/>
      <c r="R150" s="236"/>
      <c r="S150" s="236"/>
      <c r="T150" s="237"/>
      <c r="AT150" s="238" t="s">
        <v>166</v>
      </c>
      <c r="AU150" s="238" t="s">
        <v>86</v>
      </c>
      <c r="AV150" s="11" t="s">
        <v>86</v>
      </c>
      <c r="AW150" s="11" t="s">
        <v>33</v>
      </c>
      <c r="AX150" s="11" t="s">
        <v>70</v>
      </c>
      <c r="AY150" s="238" t="s">
        <v>157</v>
      </c>
    </row>
    <row r="151" s="13" customFormat="1">
      <c r="B151" s="249"/>
      <c r="C151" s="250"/>
      <c r="D151" s="229" t="s">
        <v>166</v>
      </c>
      <c r="E151" s="251" t="s">
        <v>21</v>
      </c>
      <c r="F151" s="252" t="s">
        <v>176</v>
      </c>
      <c r="G151" s="250"/>
      <c r="H151" s="253">
        <v>10.074</v>
      </c>
      <c r="I151" s="254"/>
      <c r="J151" s="250"/>
      <c r="K151" s="250"/>
      <c r="L151" s="255"/>
      <c r="M151" s="256"/>
      <c r="N151" s="257"/>
      <c r="O151" s="257"/>
      <c r="P151" s="257"/>
      <c r="Q151" s="257"/>
      <c r="R151" s="257"/>
      <c r="S151" s="257"/>
      <c r="T151" s="258"/>
      <c r="AT151" s="259" t="s">
        <v>166</v>
      </c>
      <c r="AU151" s="259" t="s">
        <v>86</v>
      </c>
      <c r="AV151" s="13" t="s">
        <v>164</v>
      </c>
      <c r="AW151" s="13" t="s">
        <v>33</v>
      </c>
      <c r="AX151" s="13" t="s">
        <v>75</v>
      </c>
      <c r="AY151" s="259" t="s">
        <v>157</v>
      </c>
    </row>
    <row r="152" s="10" customFormat="1" ht="29.88" customHeight="1">
      <c r="B152" s="199"/>
      <c r="C152" s="200"/>
      <c r="D152" s="201" t="s">
        <v>69</v>
      </c>
      <c r="E152" s="213" t="s">
        <v>233</v>
      </c>
      <c r="F152" s="213" t="s">
        <v>234</v>
      </c>
      <c r="G152" s="200"/>
      <c r="H152" s="200"/>
      <c r="I152" s="203"/>
      <c r="J152" s="214">
        <f>BK152</f>
        <v>0</v>
      </c>
      <c r="K152" s="200"/>
      <c r="L152" s="205"/>
      <c r="M152" s="206"/>
      <c r="N152" s="207"/>
      <c r="O152" s="207"/>
      <c r="P152" s="208">
        <f>SUM(P153:P181)</f>
        <v>0</v>
      </c>
      <c r="Q152" s="207"/>
      <c r="R152" s="208">
        <f>SUM(R153:R181)</f>
        <v>0</v>
      </c>
      <c r="S152" s="207"/>
      <c r="T152" s="209">
        <f>SUM(T153:T181)</f>
        <v>0</v>
      </c>
      <c r="AR152" s="210" t="s">
        <v>75</v>
      </c>
      <c r="AT152" s="211" t="s">
        <v>69</v>
      </c>
      <c r="AU152" s="211" t="s">
        <v>75</v>
      </c>
      <c r="AY152" s="210" t="s">
        <v>157</v>
      </c>
      <c r="BK152" s="212">
        <f>SUM(BK153:BK181)</f>
        <v>0</v>
      </c>
    </row>
    <row r="153" s="1" customFormat="1" ht="38.25" customHeight="1">
      <c r="B153" s="46"/>
      <c r="C153" s="215" t="s">
        <v>235</v>
      </c>
      <c r="D153" s="215" t="s">
        <v>160</v>
      </c>
      <c r="E153" s="216" t="s">
        <v>236</v>
      </c>
      <c r="F153" s="217" t="s">
        <v>237</v>
      </c>
      <c r="G153" s="218" t="s">
        <v>84</v>
      </c>
      <c r="H153" s="219">
        <v>580.78800000000001</v>
      </c>
      <c r="I153" s="220"/>
      <c r="J153" s="221">
        <f>ROUND(I153*H153,2)</f>
        <v>0</v>
      </c>
      <c r="K153" s="217" t="s">
        <v>163</v>
      </c>
      <c r="L153" s="72"/>
      <c r="M153" s="222" t="s">
        <v>21</v>
      </c>
      <c r="N153" s="223" t="s">
        <v>41</v>
      </c>
      <c r="O153" s="47"/>
      <c r="P153" s="224">
        <f>O153*H153</f>
        <v>0</v>
      </c>
      <c r="Q153" s="224">
        <v>0</v>
      </c>
      <c r="R153" s="224">
        <f>Q153*H153</f>
        <v>0</v>
      </c>
      <c r="S153" s="224">
        <v>0</v>
      </c>
      <c r="T153" s="225">
        <f>S153*H153</f>
        <v>0</v>
      </c>
      <c r="AR153" s="24" t="s">
        <v>164</v>
      </c>
      <c r="AT153" s="24" t="s">
        <v>160</v>
      </c>
      <c r="AU153" s="24" t="s">
        <v>86</v>
      </c>
      <c r="AY153" s="24" t="s">
        <v>157</v>
      </c>
      <c r="BE153" s="226">
        <f>IF(N153="základní",J153,0)</f>
        <v>0</v>
      </c>
      <c r="BF153" s="226">
        <f>IF(N153="snížená",J153,0)</f>
        <v>0</v>
      </c>
      <c r="BG153" s="226">
        <f>IF(N153="zákl. přenesená",J153,0)</f>
        <v>0</v>
      </c>
      <c r="BH153" s="226">
        <f>IF(N153="sníž. přenesená",J153,0)</f>
        <v>0</v>
      </c>
      <c r="BI153" s="226">
        <f>IF(N153="nulová",J153,0)</f>
        <v>0</v>
      </c>
      <c r="BJ153" s="24" t="s">
        <v>75</v>
      </c>
      <c r="BK153" s="226">
        <f>ROUND(I153*H153,2)</f>
        <v>0</v>
      </c>
      <c r="BL153" s="24" t="s">
        <v>164</v>
      </c>
      <c r="BM153" s="24" t="s">
        <v>238</v>
      </c>
    </row>
    <row r="154" s="12" customFormat="1">
      <c r="B154" s="239"/>
      <c r="C154" s="240"/>
      <c r="D154" s="229" t="s">
        <v>166</v>
      </c>
      <c r="E154" s="241" t="s">
        <v>21</v>
      </c>
      <c r="F154" s="242" t="s">
        <v>239</v>
      </c>
      <c r="G154" s="240"/>
      <c r="H154" s="241" t="s">
        <v>21</v>
      </c>
      <c r="I154" s="243"/>
      <c r="J154" s="240"/>
      <c r="K154" s="240"/>
      <c r="L154" s="244"/>
      <c r="M154" s="245"/>
      <c r="N154" s="246"/>
      <c r="O154" s="246"/>
      <c r="P154" s="246"/>
      <c r="Q154" s="246"/>
      <c r="R154" s="246"/>
      <c r="S154" s="246"/>
      <c r="T154" s="247"/>
      <c r="AT154" s="248" t="s">
        <v>166</v>
      </c>
      <c r="AU154" s="248" t="s">
        <v>86</v>
      </c>
      <c r="AV154" s="12" t="s">
        <v>75</v>
      </c>
      <c r="AW154" s="12" t="s">
        <v>33</v>
      </c>
      <c r="AX154" s="12" t="s">
        <v>70</v>
      </c>
      <c r="AY154" s="248" t="s">
        <v>157</v>
      </c>
    </row>
    <row r="155" s="11" customFormat="1">
      <c r="B155" s="227"/>
      <c r="C155" s="228"/>
      <c r="D155" s="229" t="s">
        <v>166</v>
      </c>
      <c r="E155" s="230" t="s">
        <v>21</v>
      </c>
      <c r="F155" s="231" t="s">
        <v>240</v>
      </c>
      <c r="G155" s="228"/>
      <c r="H155" s="232">
        <v>580.78800000000001</v>
      </c>
      <c r="I155" s="233"/>
      <c r="J155" s="228"/>
      <c r="K155" s="228"/>
      <c r="L155" s="234"/>
      <c r="M155" s="235"/>
      <c r="N155" s="236"/>
      <c r="O155" s="236"/>
      <c r="P155" s="236"/>
      <c r="Q155" s="236"/>
      <c r="R155" s="236"/>
      <c r="S155" s="236"/>
      <c r="T155" s="237"/>
      <c r="AT155" s="238" t="s">
        <v>166</v>
      </c>
      <c r="AU155" s="238" t="s">
        <v>86</v>
      </c>
      <c r="AV155" s="11" t="s">
        <v>86</v>
      </c>
      <c r="AW155" s="11" t="s">
        <v>33</v>
      </c>
      <c r="AX155" s="11" t="s">
        <v>75</v>
      </c>
      <c r="AY155" s="238" t="s">
        <v>157</v>
      </c>
    </row>
    <row r="156" s="1" customFormat="1" ht="38.25" customHeight="1">
      <c r="B156" s="46"/>
      <c r="C156" s="215" t="s">
        <v>241</v>
      </c>
      <c r="D156" s="215" t="s">
        <v>160</v>
      </c>
      <c r="E156" s="216" t="s">
        <v>242</v>
      </c>
      <c r="F156" s="217" t="s">
        <v>243</v>
      </c>
      <c r="G156" s="218" t="s">
        <v>84</v>
      </c>
      <c r="H156" s="219">
        <v>34847.279999999999</v>
      </c>
      <c r="I156" s="220"/>
      <c r="J156" s="221">
        <f>ROUND(I156*H156,2)</f>
        <v>0</v>
      </c>
      <c r="K156" s="217" t="s">
        <v>163</v>
      </c>
      <c r="L156" s="72"/>
      <c r="M156" s="222" t="s">
        <v>21</v>
      </c>
      <c r="N156" s="223" t="s">
        <v>41</v>
      </c>
      <c r="O156" s="47"/>
      <c r="P156" s="224">
        <f>O156*H156</f>
        <v>0</v>
      </c>
      <c r="Q156" s="224">
        <v>0</v>
      </c>
      <c r="R156" s="224">
        <f>Q156*H156</f>
        <v>0</v>
      </c>
      <c r="S156" s="224">
        <v>0</v>
      </c>
      <c r="T156" s="225">
        <f>S156*H156</f>
        <v>0</v>
      </c>
      <c r="AR156" s="24" t="s">
        <v>164</v>
      </c>
      <c r="AT156" s="24" t="s">
        <v>160</v>
      </c>
      <c r="AU156" s="24" t="s">
        <v>86</v>
      </c>
      <c r="AY156" s="24" t="s">
        <v>157</v>
      </c>
      <c r="BE156" s="226">
        <f>IF(N156="základní",J156,0)</f>
        <v>0</v>
      </c>
      <c r="BF156" s="226">
        <f>IF(N156="snížená",J156,0)</f>
        <v>0</v>
      </c>
      <c r="BG156" s="226">
        <f>IF(N156="zákl. přenesená",J156,0)</f>
        <v>0</v>
      </c>
      <c r="BH156" s="226">
        <f>IF(N156="sníž. přenesená",J156,0)</f>
        <v>0</v>
      </c>
      <c r="BI156" s="226">
        <f>IF(N156="nulová",J156,0)</f>
        <v>0</v>
      </c>
      <c r="BJ156" s="24" t="s">
        <v>75</v>
      </c>
      <c r="BK156" s="226">
        <f>ROUND(I156*H156,2)</f>
        <v>0</v>
      </c>
      <c r="BL156" s="24" t="s">
        <v>164</v>
      </c>
      <c r="BM156" s="24" t="s">
        <v>244</v>
      </c>
    </row>
    <row r="157" s="11" customFormat="1">
      <c r="B157" s="227"/>
      <c r="C157" s="228"/>
      <c r="D157" s="229" t="s">
        <v>166</v>
      </c>
      <c r="E157" s="228"/>
      <c r="F157" s="231" t="s">
        <v>245</v>
      </c>
      <c r="G157" s="228"/>
      <c r="H157" s="232">
        <v>34847.279999999999</v>
      </c>
      <c r="I157" s="233"/>
      <c r="J157" s="228"/>
      <c r="K157" s="228"/>
      <c r="L157" s="234"/>
      <c r="M157" s="235"/>
      <c r="N157" s="236"/>
      <c r="O157" s="236"/>
      <c r="P157" s="236"/>
      <c r="Q157" s="236"/>
      <c r="R157" s="236"/>
      <c r="S157" s="236"/>
      <c r="T157" s="237"/>
      <c r="AT157" s="238" t="s">
        <v>166</v>
      </c>
      <c r="AU157" s="238" t="s">
        <v>86</v>
      </c>
      <c r="AV157" s="11" t="s">
        <v>86</v>
      </c>
      <c r="AW157" s="11" t="s">
        <v>6</v>
      </c>
      <c r="AX157" s="11" t="s">
        <v>75</v>
      </c>
      <c r="AY157" s="238" t="s">
        <v>157</v>
      </c>
    </row>
    <row r="158" s="1" customFormat="1" ht="38.25" customHeight="1">
      <c r="B158" s="46"/>
      <c r="C158" s="215" t="s">
        <v>246</v>
      </c>
      <c r="D158" s="215" t="s">
        <v>160</v>
      </c>
      <c r="E158" s="216" t="s">
        <v>247</v>
      </c>
      <c r="F158" s="217" t="s">
        <v>248</v>
      </c>
      <c r="G158" s="218" t="s">
        <v>84</v>
      </c>
      <c r="H158" s="219">
        <v>580.78800000000001</v>
      </c>
      <c r="I158" s="220"/>
      <c r="J158" s="221">
        <f>ROUND(I158*H158,2)</f>
        <v>0</v>
      </c>
      <c r="K158" s="217" t="s">
        <v>163</v>
      </c>
      <c r="L158" s="72"/>
      <c r="M158" s="222" t="s">
        <v>21</v>
      </c>
      <c r="N158" s="223" t="s">
        <v>41</v>
      </c>
      <c r="O158" s="47"/>
      <c r="P158" s="224">
        <f>O158*H158</f>
        <v>0</v>
      </c>
      <c r="Q158" s="224">
        <v>0</v>
      </c>
      <c r="R158" s="224">
        <f>Q158*H158</f>
        <v>0</v>
      </c>
      <c r="S158" s="224">
        <v>0</v>
      </c>
      <c r="T158" s="225">
        <f>S158*H158</f>
        <v>0</v>
      </c>
      <c r="AR158" s="24" t="s">
        <v>164</v>
      </c>
      <c r="AT158" s="24" t="s">
        <v>160</v>
      </c>
      <c r="AU158" s="24" t="s">
        <v>86</v>
      </c>
      <c r="AY158" s="24" t="s">
        <v>157</v>
      </c>
      <c r="BE158" s="226">
        <f>IF(N158="základní",J158,0)</f>
        <v>0</v>
      </c>
      <c r="BF158" s="226">
        <f>IF(N158="snížená",J158,0)</f>
        <v>0</v>
      </c>
      <c r="BG158" s="226">
        <f>IF(N158="zákl. přenesená",J158,0)</f>
        <v>0</v>
      </c>
      <c r="BH158" s="226">
        <f>IF(N158="sníž. přenesená",J158,0)</f>
        <v>0</v>
      </c>
      <c r="BI158" s="226">
        <f>IF(N158="nulová",J158,0)</f>
        <v>0</v>
      </c>
      <c r="BJ158" s="24" t="s">
        <v>75</v>
      </c>
      <c r="BK158" s="226">
        <f>ROUND(I158*H158,2)</f>
        <v>0</v>
      </c>
      <c r="BL158" s="24" t="s">
        <v>164</v>
      </c>
      <c r="BM158" s="24" t="s">
        <v>249</v>
      </c>
    </row>
    <row r="159" s="1" customFormat="1" ht="25.5" customHeight="1">
      <c r="B159" s="46"/>
      <c r="C159" s="215" t="s">
        <v>250</v>
      </c>
      <c r="D159" s="215" t="s">
        <v>160</v>
      </c>
      <c r="E159" s="216" t="s">
        <v>251</v>
      </c>
      <c r="F159" s="217" t="s">
        <v>252</v>
      </c>
      <c r="G159" s="218" t="s">
        <v>100</v>
      </c>
      <c r="H159" s="219">
        <v>60.299999999999997</v>
      </c>
      <c r="I159" s="220"/>
      <c r="J159" s="221">
        <f>ROUND(I159*H159,2)</f>
        <v>0</v>
      </c>
      <c r="K159" s="217" t="s">
        <v>163</v>
      </c>
      <c r="L159" s="72"/>
      <c r="M159" s="222" t="s">
        <v>21</v>
      </c>
      <c r="N159" s="223" t="s">
        <v>41</v>
      </c>
      <c r="O159" s="47"/>
      <c r="P159" s="224">
        <f>O159*H159</f>
        <v>0</v>
      </c>
      <c r="Q159" s="224">
        <v>0</v>
      </c>
      <c r="R159" s="224">
        <f>Q159*H159</f>
        <v>0</v>
      </c>
      <c r="S159" s="224">
        <v>0</v>
      </c>
      <c r="T159" s="225">
        <f>S159*H159</f>
        <v>0</v>
      </c>
      <c r="AR159" s="24" t="s">
        <v>164</v>
      </c>
      <c r="AT159" s="24" t="s">
        <v>160</v>
      </c>
      <c r="AU159" s="24" t="s">
        <v>86</v>
      </c>
      <c r="AY159" s="24" t="s">
        <v>157</v>
      </c>
      <c r="BE159" s="226">
        <f>IF(N159="základní",J159,0)</f>
        <v>0</v>
      </c>
      <c r="BF159" s="226">
        <f>IF(N159="snížená",J159,0)</f>
        <v>0</v>
      </c>
      <c r="BG159" s="226">
        <f>IF(N159="zákl. přenesená",J159,0)</f>
        <v>0</v>
      </c>
      <c r="BH159" s="226">
        <f>IF(N159="sníž. přenesená",J159,0)</f>
        <v>0</v>
      </c>
      <c r="BI159" s="226">
        <f>IF(N159="nulová",J159,0)</f>
        <v>0</v>
      </c>
      <c r="BJ159" s="24" t="s">
        <v>75</v>
      </c>
      <c r="BK159" s="226">
        <f>ROUND(I159*H159,2)</f>
        <v>0</v>
      </c>
      <c r="BL159" s="24" t="s">
        <v>164</v>
      </c>
      <c r="BM159" s="24" t="s">
        <v>253</v>
      </c>
    </row>
    <row r="160" s="12" customFormat="1">
      <c r="B160" s="239"/>
      <c r="C160" s="240"/>
      <c r="D160" s="229" t="s">
        <v>166</v>
      </c>
      <c r="E160" s="241" t="s">
        <v>21</v>
      </c>
      <c r="F160" s="242" t="s">
        <v>239</v>
      </c>
      <c r="G160" s="240"/>
      <c r="H160" s="241" t="s">
        <v>21</v>
      </c>
      <c r="I160" s="243"/>
      <c r="J160" s="240"/>
      <c r="K160" s="240"/>
      <c r="L160" s="244"/>
      <c r="M160" s="245"/>
      <c r="N160" s="246"/>
      <c r="O160" s="246"/>
      <c r="P160" s="246"/>
      <c r="Q160" s="246"/>
      <c r="R160" s="246"/>
      <c r="S160" s="246"/>
      <c r="T160" s="247"/>
      <c r="AT160" s="248" t="s">
        <v>166</v>
      </c>
      <c r="AU160" s="248" t="s">
        <v>86</v>
      </c>
      <c r="AV160" s="12" t="s">
        <v>75</v>
      </c>
      <c r="AW160" s="12" t="s">
        <v>33</v>
      </c>
      <c r="AX160" s="12" t="s">
        <v>70</v>
      </c>
      <c r="AY160" s="248" t="s">
        <v>157</v>
      </c>
    </row>
    <row r="161" s="11" customFormat="1">
      <c r="B161" s="227"/>
      <c r="C161" s="228"/>
      <c r="D161" s="229" t="s">
        <v>166</v>
      </c>
      <c r="E161" s="230" t="s">
        <v>21</v>
      </c>
      <c r="F161" s="231" t="s">
        <v>254</v>
      </c>
      <c r="G161" s="228"/>
      <c r="H161" s="232">
        <v>60.299999999999997</v>
      </c>
      <c r="I161" s="233"/>
      <c r="J161" s="228"/>
      <c r="K161" s="228"/>
      <c r="L161" s="234"/>
      <c r="M161" s="235"/>
      <c r="N161" s="236"/>
      <c r="O161" s="236"/>
      <c r="P161" s="236"/>
      <c r="Q161" s="236"/>
      <c r="R161" s="236"/>
      <c r="S161" s="236"/>
      <c r="T161" s="237"/>
      <c r="AT161" s="238" t="s">
        <v>166</v>
      </c>
      <c r="AU161" s="238" t="s">
        <v>86</v>
      </c>
      <c r="AV161" s="11" t="s">
        <v>86</v>
      </c>
      <c r="AW161" s="11" t="s">
        <v>33</v>
      </c>
      <c r="AX161" s="11" t="s">
        <v>75</v>
      </c>
      <c r="AY161" s="238" t="s">
        <v>157</v>
      </c>
    </row>
    <row r="162" s="1" customFormat="1" ht="25.5" customHeight="1">
      <c r="B162" s="46"/>
      <c r="C162" s="215" t="s">
        <v>10</v>
      </c>
      <c r="D162" s="215" t="s">
        <v>160</v>
      </c>
      <c r="E162" s="216" t="s">
        <v>255</v>
      </c>
      <c r="F162" s="217" t="s">
        <v>256</v>
      </c>
      <c r="G162" s="218" t="s">
        <v>100</v>
      </c>
      <c r="H162" s="219">
        <v>3618</v>
      </c>
      <c r="I162" s="220"/>
      <c r="J162" s="221">
        <f>ROUND(I162*H162,2)</f>
        <v>0</v>
      </c>
      <c r="K162" s="217" t="s">
        <v>163</v>
      </c>
      <c r="L162" s="72"/>
      <c r="M162" s="222" t="s">
        <v>21</v>
      </c>
      <c r="N162" s="223" t="s">
        <v>41</v>
      </c>
      <c r="O162" s="47"/>
      <c r="P162" s="224">
        <f>O162*H162</f>
        <v>0</v>
      </c>
      <c r="Q162" s="224">
        <v>0</v>
      </c>
      <c r="R162" s="224">
        <f>Q162*H162</f>
        <v>0</v>
      </c>
      <c r="S162" s="224">
        <v>0</v>
      </c>
      <c r="T162" s="225">
        <f>S162*H162</f>
        <v>0</v>
      </c>
      <c r="AR162" s="24" t="s">
        <v>164</v>
      </c>
      <c r="AT162" s="24" t="s">
        <v>160</v>
      </c>
      <c r="AU162" s="24" t="s">
        <v>86</v>
      </c>
      <c r="AY162" s="24" t="s">
        <v>157</v>
      </c>
      <c r="BE162" s="226">
        <f>IF(N162="základní",J162,0)</f>
        <v>0</v>
      </c>
      <c r="BF162" s="226">
        <f>IF(N162="snížená",J162,0)</f>
        <v>0</v>
      </c>
      <c r="BG162" s="226">
        <f>IF(N162="zákl. přenesená",J162,0)</f>
        <v>0</v>
      </c>
      <c r="BH162" s="226">
        <f>IF(N162="sníž. přenesená",J162,0)</f>
        <v>0</v>
      </c>
      <c r="BI162" s="226">
        <f>IF(N162="nulová",J162,0)</f>
        <v>0</v>
      </c>
      <c r="BJ162" s="24" t="s">
        <v>75</v>
      </c>
      <c r="BK162" s="226">
        <f>ROUND(I162*H162,2)</f>
        <v>0</v>
      </c>
      <c r="BL162" s="24" t="s">
        <v>164</v>
      </c>
      <c r="BM162" s="24" t="s">
        <v>257</v>
      </c>
    </row>
    <row r="163" s="11" customFormat="1">
      <c r="B163" s="227"/>
      <c r="C163" s="228"/>
      <c r="D163" s="229" t="s">
        <v>166</v>
      </c>
      <c r="E163" s="228"/>
      <c r="F163" s="231" t="s">
        <v>258</v>
      </c>
      <c r="G163" s="228"/>
      <c r="H163" s="232">
        <v>3618</v>
      </c>
      <c r="I163" s="233"/>
      <c r="J163" s="228"/>
      <c r="K163" s="228"/>
      <c r="L163" s="234"/>
      <c r="M163" s="235"/>
      <c r="N163" s="236"/>
      <c r="O163" s="236"/>
      <c r="P163" s="236"/>
      <c r="Q163" s="236"/>
      <c r="R163" s="236"/>
      <c r="S163" s="236"/>
      <c r="T163" s="237"/>
      <c r="AT163" s="238" t="s">
        <v>166</v>
      </c>
      <c r="AU163" s="238" t="s">
        <v>86</v>
      </c>
      <c r="AV163" s="11" t="s">
        <v>86</v>
      </c>
      <c r="AW163" s="11" t="s">
        <v>6</v>
      </c>
      <c r="AX163" s="11" t="s">
        <v>75</v>
      </c>
      <c r="AY163" s="238" t="s">
        <v>157</v>
      </c>
    </row>
    <row r="164" s="1" customFormat="1" ht="25.5" customHeight="1">
      <c r="B164" s="46"/>
      <c r="C164" s="215" t="s">
        <v>259</v>
      </c>
      <c r="D164" s="215" t="s">
        <v>160</v>
      </c>
      <c r="E164" s="216" t="s">
        <v>260</v>
      </c>
      <c r="F164" s="217" t="s">
        <v>261</v>
      </c>
      <c r="G164" s="218" t="s">
        <v>100</v>
      </c>
      <c r="H164" s="219">
        <v>60.299999999999997</v>
      </c>
      <c r="I164" s="220"/>
      <c r="J164" s="221">
        <f>ROUND(I164*H164,2)</f>
        <v>0</v>
      </c>
      <c r="K164" s="217" t="s">
        <v>163</v>
      </c>
      <c r="L164" s="72"/>
      <c r="M164" s="222" t="s">
        <v>21</v>
      </c>
      <c r="N164" s="223" t="s">
        <v>41</v>
      </c>
      <c r="O164" s="47"/>
      <c r="P164" s="224">
        <f>O164*H164</f>
        <v>0</v>
      </c>
      <c r="Q164" s="224">
        <v>0</v>
      </c>
      <c r="R164" s="224">
        <f>Q164*H164</f>
        <v>0</v>
      </c>
      <c r="S164" s="224">
        <v>0</v>
      </c>
      <c r="T164" s="225">
        <f>S164*H164</f>
        <v>0</v>
      </c>
      <c r="AR164" s="24" t="s">
        <v>164</v>
      </c>
      <c r="AT164" s="24" t="s">
        <v>160</v>
      </c>
      <c r="AU164" s="24" t="s">
        <v>86</v>
      </c>
      <c r="AY164" s="24" t="s">
        <v>157</v>
      </c>
      <c r="BE164" s="226">
        <f>IF(N164="základní",J164,0)</f>
        <v>0</v>
      </c>
      <c r="BF164" s="226">
        <f>IF(N164="snížená",J164,0)</f>
        <v>0</v>
      </c>
      <c r="BG164" s="226">
        <f>IF(N164="zákl. přenesená",J164,0)</f>
        <v>0</v>
      </c>
      <c r="BH164" s="226">
        <f>IF(N164="sníž. přenesená",J164,0)</f>
        <v>0</v>
      </c>
      <c r="BI164" s="226">
        <f>IF(N164="nulová",J164,0)</f>
        <v>0</v>
      </c>
      <c r="BJ164" s="24" t="s">
        <v>75</v>
      </c>
      <c r="BK164" s="226">
        <f>ROUND(I164*H164,2)</f>
        <v>0</v>
      </c>
      <c r="BL164" s="24" t="s">
        <v>164</v>
      </c>
      <c r="BM164" s="24" t="s">
        <v>262</v>
      </c>
    </row>
    <row r="165" s="1" customFormat="1" ht="16.5" customHeight="1">
      <c r="B165" s="46"/>
      <c r="C165" s="215" t="s">
        <v>263</v>
      </c>
      <c r="D165" s="215" t="s">
        <v>160</v>
      </c>
      <c r="E165" s="216" t="s">
        <v>264</v>
      </c>
      <c r="F165" s="217" t="s">
        <v>265</v>
      </c>
      <c r="G165" s="218" t="s">
        <v>84</v>
      </c>
      <c r="H165" s="219">
        <v>72.359999999999999</v>
      </c>
      <c r="I165" s="220"/>
      <c r="J165" s="221">
        <f>ROUND(I165*H165,2)</f>
        <v>0</v>
      </c>
      <c r="K165" s="217" t="s">
        <v>163</v>
      </c>
      <c r="L165" s="72"/>
      <c r="M165" s="222" t="s">
        <v>21</v>
      </c>
      <c r="N165" s="223" t="s">
        <v>41</v>
      </c>
      <c r="O165" s="47"/>
      <c r="P165" s="224">
        <f>O165*H165</f>
        <v>0</v>
      </c>
      <c r="Q165" s="224">
        <v>0</v>
      </c>
      <c r="R165" s="224">
        <f>Q165*H165</f>
        <v>0</v>
      </c>
      <c r="S165" s="224">
        <v>0</v>
      </c>
      <c r="T165" s="225">
        <f>S165*H165</f>
        <v>0</v>
      </c>
      <c r="AR165" s="24" t="s">
        <v>164</v>
      </c>
      <c r="AT165" s="24" t="s">
        <v>160</v>
      </c>
      <c r="AU165" s="24" t="s">
        <v>86</v>
      </c>
      <c r="AY165" s="24" t="s">
        <v>157</v>
      </c>
      <c r="BE165" s="226">
        <f>IF(N165="základní",J165,0)</f>
        <v>0</v>
      </c>
      <c r="BF165" s="226">
        <f>IF(N165="snížená",J165,0)</f>
        <v>0</v>
      </c>
      <c r="BG165" s="226">
        <f>IF(N165="zákl. přenesená",J165,0)</f>
        <v>0</v>
      </c>
      <c r="BH165" s="226">
        <f>IF(N165="sníž. přenesená",J165,0)</f>
        <v>0</v>
      </c>
      <c r="BI165" s="226">
        <f>IF(N165="nulová",J165,0)</f>
        <v>0</v>
      </c>
      <c r="BJ165" s="24" t="s">
        <v>75</v>
      </c>
      <c r="BK165" s="226">
        <f>ROUND(I165*H165,2)</f>
        <v>0</v>
      </c>
      <c r="BL165" s="24" t="s">
        <v>164</v>
      </c>
      <c r="BM165" s="24" t="s">
        <v>266</v>
      </c>
    </row>
    <row r="166" s="1" customFormat="1">
      <c r="B166" s="46"/>
      <c r="C166" s="74"/>
      <c r="D166" s="229" t="s">
        <v>267</v>
      </c>
      <c r="E166" s="74"/>
      <c r="F166" s="260" t="s">
        <v>268</v>
      </c>
      <c r="G166" s="74"/>
      <c r="H166" s="74"/>
      <c r="I166" s="186"/>
      <c r="J166" s="74"/>
      <c r="K166" s="74"/>
      <c r="L166" s="72"/>
      <c r="M166" s="261"/>
      <c r="N166" s="47"/>
      <c r="O166" s="47"/>
      <c r="P166" s="47"/>
      <c r="Q166" s="47"/>
      <c r="R166" s="47"/>
      <c r="S166" s="47"/>
      <c r="T166" s="95"/>
      <c r="AT166" s="24" t="s">
        <v>267</v>
      </c>
      <c r="AU166" s="24" t="s">
        <v>86</v>
      </c>
    </row>
    <row r="167" s="12" customFormat="1">
      <c r="B167" s="239"/>
      <c r="C167" s="240"/>
      <c r="D167" s="229" t="s">
        <v>166</v>
      </c>
      <c r="E167" s="241" t="s">
        <v>21</v>
      </c>
      <c r="F167" s="242" t="s">
        <v>239</v>
      </c>
      <c r="G167" s="240"/>
      <c r="H167" s="241" t="s">
        <v>21</v>
      </c>
      <c r="I167" s="243"/>
      <c r="J167" s="240"/>
      <c r="K167" s="240"/>
      <c r="L167" s="244"/>
      <c r="M167" s="245"/>
      <c r="N167" s="246"/>
      <c r="O167" s="246"/>
      <c r="P167" s="246"/>
      <c r="Q167" s="246"/>
      <c r="R167" s="246"/>
      <c r="S167" s="246"/>
      <c r="T167" s="247"/>
      <c r="AT167" s="248" t="s">
        <v>166</v>
      </c>
      <c r="AU167" s="248" t="s">
        <v>86</v>
      </c>
      <c r="AV167" s="12" t="s">
        <v>75</v>
      </c>
      <c r="AW167" s="12" t="s">
        <v>33</v>
      </c>
      <c r="AX167" s="12" t="s">
        <v>70</v>
      </c>
      <c r="AY167" s="248" t="s">
        <v>157</v>
      </c>
    </row>
    <row r="168" s="12" customFormat="1">
      <c r="B168" s="239"/>
      <c r="C168" s="240"/>
      <c r="D168" s="229" t="s">
        <v>166</v>
      </c>
      <c r="E168" s="241" t="s">
        <v>21</v>
      </c>
      <c r="F168" s="242" t="s">
        <v>269</v>
      </c>
      <c r="G168" s="240"/>
      <c r="H168" s="241" t="s">
        <v>21</v>
      </c>
      <c r="I168" s="243"/>
      <c r="J168" s="240"/>
      <c r="K168" s="240"/>
      <c r="L168" s="244"/>
      <c r="M168" s="245"/>
      <c r="N168" s="246"/>
      <c r="O168" s="246"/>
      <c r="P168" s="246"/>
      <c r="Q168" s="246"/>
      <c r="R168" s="246"/>
      <c r="S168" s="246"/>
      <c r="T168" s="247"/>
      <c r="AT168" s="248" t="s">
        <v>166</v>
      </c>
      <c r="AU168" s="248" t="s">
        <v>86</v>
      </c>
      <c r="AV168" s="12" t="s">
        <v>75</v>
      </c>
      <c r="AW168" s="12" t="s">
        <v>33</v>
      </c>
      <c r="AX168" s="12" t="s">
        <v>70</v>
      </c>
      <c r="AY168" s="248" t="s">
        <v>157</v>
      </c>
    </row>
    <row r="169" s="11" customFormat="1">
      <c r="B169" s="227"/>
      <c r="C169" s="228"/>
      <c r="D169" s="229" t="s">
        <v>166</v>
      </c>
      <c r="E169" s="230" t="s">
        <v>21</v>
      </c>
      <c r="F169" s="231" t="s">
        <v>270</v>
      </c>
      <c r="G169" s="228"/>
      <c r="H169" s="232">
        <v>72.359999999999999</v>
      </c>
      <c r="I169" s="233"/>
      <c r="J169" s="228"/>
      <c r="K169" s="228"/>
      <c r="L169" s="234"/>
      <c r="M169" s="235"/>
      <c r="N169" s="236"/>
      <c r="O169" s="236"/>
      <c r="P169" s="236"/>
      <c r="Q169" s="236"/>
      <c r="R169" s="236"/>
      <c r="S169" s="236"/>
      <c r="T169" s="237"/>
      <c r="AT169" s="238" t="s">
        <v>166</v>
      </c>
      <c r="AU169" s="238" t="s">
        <v>86</v>
      </c>
      <c r="AV169" s="11" t="s">
        <v>86</v>
      </c>
      <c r="AW169" s="11" t="s">
        <v>33</v>
      </c>
      <c r="AX169" s="11" t="s">
        <v>75</v>
      </c>
      <c r="AY169" s="238" t="s">
        <v>157</v>
      </c>
    </row>
    <row r="170" s="1" customFormat="1" ht="25.5" customHeight="1">
      <c r="B170" s="46"/>
      <c r="C170" s="215" t="s">
        <v>271</v>
      </c>
      <c r="D170" s="215" t="s">
        <v>160</v>
      </c>
      <c r="E170" s="216" t="s">
        <v>272</v>
      </c>
      <c r="F170" s="217" t="s">
        <v>273</v>
      </c>
      <c r="G170" s="218" t="s">
        <v>84</v>
      </c>
      <c r="H170" s="219">
        <v>4341.6000000000004</v>
      </c>
      <c r="I170" s="220"/>
      <c r="J170" s="221">
        <f>ROUND(I170*H170,2)</f>
        <v>0</v>
      </c>
      <c r="K170" s="217" t="s">
        <v>163</v>
      </c>
      <c r="L170" s="72"/>
      <c r="M170" s="222" t="s">
        <v>21</v>
      </c>
      <c r="N170" s="223" t="s">
        <v>41</v>
      </c>
      <c r="O170" s="47"/>
      <c r="P170" s="224">
        <f>O170*H170</f>
        <v>0</v>
      </c>
      <c r="Q170" s="224">
        <v>0</v>
      </c>
      <c r="R170" s="224">
        <f>Q170*H170</f>
        <v>0</v>
      </c>
      <c r="S170" s="224">
        <v>0</v>
      </c>
      <c r="T170" s="225">
        <f>S170*H170</f>
        <v>0</v>
      </c>
      <c r="AR170" s="24" t="s">
        <v>164</v>
      </c>
      <c r="AT170" s="24" t="s">
        <v>160</v>
      </c>
      <c r="AU170" s="24" t="s">
        <v>86</v>
      </c>
      <c r="AY170" s="24" t="s">
        <v>157</v>
      </c>
      <c r="BE170" s="226">
        <f>IF(N170="základní",J170,0)</f>
        <v>0</v>
      </c>
      <c r="BF170" s="226">
        <f>IF(N170="snížená",J170,0)</f>
        <v>0</v>
      </c>
      <c r="BG170" s="226">
        <f>IF(N170="zákl. přenesená",J170,0)</f>
        <v>0</v>
      </c>
      <c r="BH170" s="226">
        <f>IF(N170="sníž. přenesená",J170,0)</f>
        <v>0</v>
      </c>
      <c r="BI170" s="226">
        <f>IF(N170="nulová",J170,0)</f>
        <v>0</v>
      </c>
      <c r="BJ170" s="24" t="s">
        <v>75</v>
      </c>
      <c r="BK170" s="226">
        <f>ROUND(I170*H170,2)</f>
        <v>0</v>
      </c>
      <c r="BL170" s="24" t="s">
        <v>164</v>
      </c>
      <c r="BM170" s="24" t="s">
        <v>274</v>
      </c>
    </row>
    <row r="171" s="11" customFormat="1">
      <c r="B171" s="227"/>
      <c r="C171" s="228"/>
      <c r="D171" s="229" t="s">
        <v>166</v>
      </c>
      <c r="E171" s="228"/>
      <c r="F171" s="231" t="s">
        <v>275</v>
      </c>
      <c r="G171" s="228"/>
      <c r="H171" s="232">
        <v>4341.6000000000004</v>
      </c>
      <c r="I171" s="233"/>
      <c r="J171" s="228"/>
      <c r="K171" s="228"/>
      <c r="L171" s="234"/>
      <c r="M171" s="235"/>
      <c r="N171" s="236"/>
      <c r="O171" s="236"/>
      <c r="P171" s="236"/>
      <c r="Q171" s="236"/>
      <c r="R171" s="236"/>
      <c r="S171" s="236"/>
      <c r="T171" s="237"/>
      <c r="AT171" s="238" t="s">
        <v>166</v>
      </c>
      <c r="AU171" s="238" t="s">
        <v>86</v>
      </c>
      <c r="AV171" s="11" t="s">
        <v>86</v>
      </c>
      <c r="AW171" s="11" t="s">
        <v>6</v>
      </c>
      <c r="AX171" s="11" t="s">
        <v>75</v>
      </c>
      <c r="AY171" s="238" t="s">
        <v>157</v>
      </c>
    </row>
    <row r="172" s="1" customFormat="1" ht="16.5" customHeight="1">
      <c r="B172" s="46"/>
      <c r="C172" s="215" t="s">
        <v>276</v>
      </c>
      <c r="D172" s="215" t="s">
        <v>160</v>
      </c>
      <c r="E172" s="216" t="s">
        <v>277</v>
      </c>
      <c r="F172" s="217" t="s">
        <v>278</v>
      </c>
      <c r="G172" s="218" t="s">
        <v>84</v>
      </c>
      <c r="H172" s="219">
        <v>72.359999999999999</v>
      </c>
      <c r="I172" s="220"/>
      <c r="J172" s="221">
        <f>ROUND(I172*H172,2)</f>
        <v>0</v>
      </c>
      <c r="K172" s="217" t="s">
        <v>163</v>
      </c>
      <c r="L172" s="72"/>
      <c r="M172" s="222" t="s">
        <v>21</v>
      </c>
      <c r="N172" s="223" t="s">
        <v>41</v>
      </c>
      <c r="O172" s="47"/>
      <c r="P172" s="224">
        <f>O172*H172</f>
        <v>0</v>
      </c>
      <c r="Q172" s="224">
        <v>0</v>
      </c>
      <c r="R172" s="224">
        <f>Q172*H172</f>
        <v>0</v>
      </c>
      <c r="S172" s="224">
        <v>0</v>
      </c>
      <c r="T172" s="225">
        <f>S172*H172</f>
        <v>0</v>
      </c>
      <c r="AR172" s="24" t="s">
        <v>164</v>
      </c>
      <c r="AT172" s="24" t="s">
        <v>160</v>
      </c>
      <c r="AU172" s="24" t="s">
        <v>86</v>
      </c>
      <c r="AY172" s="24" t="s">
        <v>157</v>
      </c>
      <c r="BE172" s="226">
        <f>IF(N172="základní",J172,0)</f>
        <v>0</v>
      </c>
      <c r="BF172" s="226">
        <f>IF(N172="snížená",J172,0)</f>
        <v>0</v>
      </c>
      <c r="BG172" s="226">
        <f>IF(N172="zákl. přenesená",J172,0)</f>
        <v>0</v>
      </c>
      <c r="BH172" s="226">
        <f>IF(N172="sníž. přenesená",J172,0)</f>
        <v>0</v>
      </c>
      <c r="BI172" s="226">
        <f>IF(N172="nulová",J172,0)</f>
        <v>0</v>
      </c>
      <c r="BJ172" s="24" t="s">
        <v>75</v>
      </c>
      <c r="BK172" s="226">
        <f>ROUND(I172*H172,2)</f>
        <v>0</v>
      </c>
      <c r="BL172" s="24" t="s">
        <v>164</v>
      </c>
      <c r="BM172" s="24" t="s">
        <v>279</v>
      </c>
    </row>
    <row r="173" s="1" customFormat="1" ht="25.5" customHeight="1">
      <c r="B173" s="46"/>
      <c r="C173" s="215" t="s">
        <v>280</v>
      </c>
      <c r="D173" s="215" t="s">
        <v>160</v>
      </c>
      <c r="E173" s="216" t="s">
        <v>281</v>
      </c>
      <c r="F173" s="217" t="s">
        <v>282</v>
      </c>
      <c r="G173" s="218" t="s">
        <v>84</v>
      </c>
      <c r="H173" s="219">
        <v>93.450000000000003</v>
      </c>
      <c r="I173" s="220"/>
      <c r="J173" s="221">
        <f>ROUND(I173*H173,2)</f>
        <v>0</v>
      </c>
      <c r="K173" s="217" t="s">
        <v>163</v>
      </c>
      <c r="L173" s="72"/>
      <c r="M173" s="222" t="s">
        <v>21</v>
      </c>
      <c r="N173" s="223" t="s">
        <v>41</v>
      </c>
      <c r="O173" s="47"/>
      <c r="P173" s="224">
        <f>O173*H173</f>
        <v>0</v>
      </c>
      <c r="Q173" s="224">
        <v>0</v>
      </c>
      <c r="R173" s="224">
        <f>Q173*H173</f>
        <v>0</v>
      </c>
      <c r="S173" s="224">
        <v>0</v>
      </c>
      <c r="T173" s="225">
        <f>S173*H173</f>
        <v>0</v>
      </c>
      <c r="AR173" s="24" t="s">
        <v>164</v>
      </c>
      <c r="AT173" s="24" t="s">
        <v>160</v>
      </c>
      <c r="AU173" s="24" t="s">
        <v>86</v>
      </c>
      <c r="AY173" s="24" t="s">
        <v>157</v>
      </c>
      <c r="BE173" s="226">
        <f>IF(N173="základní",J173,0)</f>
        <v>0</v>
      </c>
      <c r="BF173" s="226">
        <f>IF(N173="snížená",J173,0)</f>
        <v>0</v>
      </c>
      <c r="BG173" s="226">
        <f>IF(N173="zákl. přenesená",J173,0)</f>
        <v>0</v>
      </c>
      <c r="BH173" s="226">
        <f>IF(N173="sníž. přenesená",J173,0)</f>
        <v>0</v>
      </c>
      <c r="BI173" s="226">
        <f>IF(N173="nulová",J173,0)</f>
        <v>0</v>
      </c>
      <c r="BJ173" s="24" t="s">
        <v>75</v>
      </c>
      <c r="BK173" s="226">
        <f>ROUND(I173*H173,2)</f>
        <v>0</v>
      </c>
      <c r="BL173" s="24" t="s">
        <v>164</v>
      </c>
      <c r="BM173" s="24" t="s">
        <v>283</v>
      </c>
    </row>
    <row r="174" s="12" customFormat="1">
      <c r="B174" s="239"/>
      <c r="C174" s="240"/>
      <c r="D174" s="229" t="s">
        <v>166</v>
      </c>
      <c r="E174" s="241" t="s">
        <v>21</v>
      </c>
      <c r="F174" s="242" t="s">
        <v>284</v>
      </c>
      <c r="G174" s="240"/>
      <c r="H174" s="241" t="s">
        <v>21</v>
      </c>
      <c r="I174" s="243"/>
      <c r="J174" s="240"/>
      <c r="K174" s="240"/>
      <c r="L174" s="244"/>
      <c r="M174" s="245"/>
      <c r="N174" s="246"/>
      <c r="O174" s="246"/>
      <c r="P174" s="246"/>
      <c r="Q174" s="246"/>
      <c r="R174" s="246"/>
      <c r="S174" s="246"/>
      <c r="T174" s="247"/>
      <c r="AT174" s="248" t="s">
        <v>166</v>
      </c>
      <c r="AU174" s="248" t="s">
        <v>86</v>
      </c>
      <c r="AV174" s="12" t="s">
        <v>75</v>
      </c>
      <c r="AW174" s="12" t="s">
        <v>33</v>
      </c>
      <c r="AX174" s="12" t="s">
        <v>70</v>
      </c>
      <c r="AY174" s="248" t="s">
        <v>157</v>
      </c>
    </row>
    <row r="175" s="12" customFormat="1">
      <c r="B175" s="239"/>
      <c r="C175" s="240"/>
      <c r="D175" s="229" t="s">
        <v>166</v>
      </c>
      <c r="E175" s="241" t="s">
        <v>21</v>
      </c>
      <c r="F175" s="242" t="s">
        <v>239</v>
      </c>
      <c r="G175" s="240"/>
      <c r="H175" s="241" t="s">
        <v>21</v>
      </c>
      <c r="I175" s="243"/>
      <c r="J175" s="240"/>
      <c r="K175" s="240"/>
      <c r="L175" s="244"/>
      <c r="M175" s="245"/>
      <c r="N175" s="246"/>
      <c r="O175" s="246"/>
      <c r="P175" s="246"/>
      <c r="Q175" s="246"/>
      <c r="R175" s="246"/>
      <c r="S175" s="246"/>
      <c r="T175" s="247"/>
      <c r="AT175" s="248" t="s">
        <v>166</v>
      </c>
      <c r="AU175" s="248" t="s">
        <v>86</v>
      </c>
      <c r="AV175" s="12" t="s">
        <v>75</v>
      </c>
      <c r="AW175" s="12" t="s">
        <v>33</v>
      </c>
      <c r="AX175" s="12" t="s">
        <v>70</v>
      </c>
      <c r="AY175" s="248" t="s">
        <v>157</v>
      </c>
    </row>
    <row r="176" s="11" customFormat="1">
      <c r="B176" s="227"/>
      <c r="C176" s="228"/>
      <c r="D176" s="229" t="s">
        <v>166</v>
      </c>
      <c r="E176" s="230" t="s">
        <v>21</v>
      </c>
      <c r="F176" s="231" t="s">
        <v>285</v>
      </c>
      <c r="G176" s="228"/>
      <c r="H176" s="232">
        <v>81.450000000000003</v>
      </c>
      <c r="I176" s="233"/>
      <c r="J176" s="228"/>
      <c r="K176" s="228"/>
      <c r="L176" s="234"/>
      <c r="M176" s="235"/>
      <c r="N176" s="236"/>
      <c r="O176" s="236"/>
      <c r="P176" s="236"/>
      <c r="Q176" s="236"/>
      <c r="R176" s="236"/>
      <c r="S176" s="236"/>
      <c r="T176" s="237"/>
      <c r="AT176" s="238" t="s">
        <v>166</v>
      </c>
      <c r="AU176" s="238" t="s">
        <v>86</v>
      </c>
      <c r="AV176" s="11" t="s">
        <v>86</v>
      </c>
      <c r="AW176" s="11" t="s">
        <v>33</v>
      </c>
      <c r="AX176" s="11" t="s">
        <v>70</v>
      </c>
      <c r="AY176" s="238" t="s">
        <v>157</v>
      </c>
    </row>
    <row r="177" s="11" customFormat="1">
      <c r="B177" s="227"/>
      <c r="C177" s="228"/>
      <c r="D177" s="229" t="s">
        <v>166</v>
      </c>
      <c r="E177" s="230" t="s">
        <v>21</v>
      </c>
      <c r="F177" s="231" t="s">
        <v>286</v>
      </c>
      <c r="G177" s="228"/>
      <c r="H177" s="232">
        <v>12</v>
      </c>
      <c r="I177" s="233"/>
      <c r="J177" s="228"/>
      <c r="K177" s="228"/>
      <c r="L177" s="234"/>
      <c r="M177" s="235"/>
      <c r="N177" s="236"/>
      <c r="O177" s="236"/>
      <c r="P177" s="236"/>
      <c r="Q177" s="236"/>
      <c r="R177" s="236"/>
      <c r="S177" s="236"/>
      <c r="T177" s="237"/>
      <c r="AT177" s="238" t="s">
        <v>166</v>
      </c>
      <c r="AU177" s="238" t="s">
        <v>86</v>
      </c>
      <c r="AV177" s="11" t="s">
        <v>86</v>
      </c>
      <c r="AW177" s="11" t="s">
        <v>33</v>
      </c>
      <c r="AX177" s="11" t="s">
        <v>70</v>
      </c>
      <c r="AY177" s="238" t="s">
        <v>157</v>
      </c>
    </row>
    <row r="178" s="13" customFormat="1">
      <c r="B178" s="249"/>
      <c r="C178" s="250"/>
      <c r="D178" s="229" t="s">
        <v>166</v>
      </c>
      <c r="E178" s="251" t="s">
        <v>21</v>
      </c>
      <c r="F178" s="252" t="s">
        <v>176</v>
      </c>
      <c r="G178" s="250"/>
      <c r="H178" s="253">
        <v>93.450000000000003</v>
      </c>
      <c r="I178" s="254"/>
      <c r="J178" s="250"/>
      <c r="K178" s="250"/>
      <c r="L178" s="255"/>
      <c r="M178" s="256"/>
      <c r="N178" s="257"/>
      <c r="O178" s="257"/>
      <c r="P178" s="257"/>
      <c r="Q178" s="257"/>
      <c r="R178" s="257"/>
      <c r="S178" s="257"/>
      <c r="T178" s="258"/>
      <c r="AT178" s="259" t="s">
        <v>166</v>
      </c>
      <c r="AU178" s="259" t="s">
        <v>86</v>
      </c>
      <c r="AV178" s="13" t="s">
        <v>164</v>
      </c>
      <c r="AW178" s="13" t="s">
        <v>33</v>
      </c>
      <c r="AX178" s="13" t="s">
        <v>75</v>
      </c>
      <c r="AY178" s="259" t="s">
        <v>157</v>
      </c>
    </row>
    <row r="179" s="1" customFormat="1" ht="25.5" customHeight="1">
      <c r="B179" s="46"/>
      <c r="C179" s="215" t="s">
        <v>9</v>
      </c>
      <c r="D179" s="215" t="s">
        <v>160</v>
      </c>
      <c r="E179" s="216" t="s">
        <v>287</v>
      </c>
      <c r="F179" s="217" t="s">
        <v>288</v>
      </c>
      <c r="G179" s="218" t="s">
        <v>84</v>
      </c>
      <c r="H179" s="219">
        <v>5607</v>
      </c>
      <c r="I179" s="220"/>
      <c r="J179" s="221">
        <f>ROUND(I179*H179,2)</f>
        <v>0</v>
      </c>
      <c r="K179" s="217" t="s">
        <v>163</v>
      </c>
      <c r="L179" s="72"/>
      <c r="M179" s="222" t="s">
        <v>21</v>
      </c>
      <c r="N179" s="223" t="s">
        <v>41</v>
      </c>
      <c r="O179" s="47"/>
      <c r="P179" s="224">
        <f>O179*H179</f>
        <v>0</v>
      </c>
      <c r="Q179" s="224">
        <v>0</v>
      </c>
      <c r="R179" s="224">
        <f>Q179*H179</f>
        <v>0</v>
      </c>
      <c r="S179" s="224">
        <v>0</v>
      </c>
      <c r="T179" s="225">
        <f>S179*H179</f>
        <v>0</v>
      </c>
      <c r="AR179" s="24" t="s">
        <v>164</v>
      </c>
      <c r="AT179" s="24" t="s">
        <v>160</v>
      </c>
      <c r="AU179" s="24" t="s">
        <v>86</v>
      </c>
      <c r="AY179" s="24" t="s">
        <v>157</v>
      </c>
      <c r="BE179" s="226">
        <f>IF(N179="základní",J179,0)</f>
        <v>0</v>
      </c>
      <c r="BF179" s="226">
        <f>IF(N179="snížená",J179,0)</f>
        <v>0</v>
      </c>
      <c r="BG179" s="226">
        <f>IF(N179="zákl. přenesená",J179,0)</f>
        <v>0</v>
      </c>
      <c r="BH179" s="226">
        <f>IF(N179="sníž. přenesená",J179,0)</f>
        <v>0</v>
      </c>
      <c r="BI179" s="226">
        <f>IF(N179="nulová",J179,0)</f>
        <v>0</v>
      </c>
      <c r="BJ179" s="24" t="s">
        <v>75</v>
      </c>
      <c r="BK179" s="226">
        <f>ROUND(I179*H179,2)</f>
        <v>0</v>
      </c>
      <c r="BL179" s="24" t="s">
        <v>164</v>
      </c>
      <c r="BM179" s="24" t="s">
        <v>289</v>
      </c>
    </row>
    <row r="180" s="11" customFormat="1">
      <c r="B180" s="227"/>
      <c r="C180" s="228"/>
      <c r="D180" s="229" t="s">
        <v>166</v>
      </c>
      <c r="E180" s="228"/>
      <c r="F180" s="231" t="s">
        <v>290</v>
      </c>
      <c r="G180" s="228"/>
      <c r="H180" s="232">
        <v>5607</v>
      </c>
      <c r="I180" s="233"/>
      <c r="J180" s="228"/>
      <c r="K180" s="228"/>
      <c r="L180" s="234"/>
      <c r="M180" s="235"/>
      <c r="N180" s="236"/>
      <c r="O180" s="236"/>
      <c r="P180" s="236"/>
      <c r="Q180" s="236"/>
      <c r="R180" s="236"/>
      <c r="S180" s="236"/>
      <c r="T180" s="237"/>
      <c r="AT180" s="238" t="s">
        <v>166</v>
      </c>
      <c r="AU180" s="238" t="s">
        <v>86</v>
      </c>
      <c r="AV180" s="11" t="s">
        <v>86</v>
      </c>
      <c r="AW180" s="11" t="s">
        <v>6</v>
      </c>
      <c r="AX180" s="11" t="s">
        <v>75</v>
      </c>
      <c r="AY180" s="238" t="s">
        <v>157</v>
      </c>
    </row>
    <row r="181" s="1" customFormat="1" ht="38.25" customHeight="1">
      <c r="B181" s="46"/>
      <c r="C181" s="215" t="s">
        <v>291</v>
      </c>
      <c r="D181" s="215" t="s">
        <v>160</v>
      </c>
      <c r="E181" s="216" t="s">
        <v>292</v>
      </c>
      <c r="F181" s="217" t="s">
        <v>293</v>
      </c>
      <c r="G181" s="218" t="s">
        <v>84</v>
      </c>
      <c r="H181" s="219">
        <v>93.450000000000003</v>
      </c>
      <c r="I181" s="220"/>
      <c r="J181" s="221">
        <f>ROUND(I181*H181,2)</f>
        <v>0</v>
      </c>
      <c r="K181" s="217" t="s">
        <v>163</v>
      </c>
      <c r="L181" s="72"/>
      <c r="M181" s="222" t="s">
        <v>21</v>
      </c>
      <c r="N181" s="223" t="s">
        <v>41</v>
      </c>
      <c r="O181" s="47"/>
      <c r="P181" s="224">
        <f>O181*H181</f>
        <v>0</v>
      </c>
      <c r="Q181" s="224">
        <v>0</v>
      </c>
      <c r="R181" s="224">
        <f>Q181*H181</f>
        <v>0</v>
      </c>
      <c r="S181" s="224">
        <v>0</v>
      </c>
      <c r="T181" s="225">
        <f>S181*H181</f>
        <v>0</v>
      </c>
      <c r="AR181" s="24" t="s">
        <v>164</v>
      </c>
      <c r="AT181" s="24" t="s">
        <v>160</v>
      </c>
      <c r="AU181" s="24" t="s">
        <v>86</v>
      </c>
      <c r="AY181" s="24" t="s">
        <v>157</v>
      </c>
      <c r="BE181" s="226">
        <f>IF(N181="základní",J181,0)</f>
        <v>0</v>
      </c>
      <c r="BF181" s="226">
        <f>IF(N181="snížená",J181,0)</f>
        <v>0</v>
      </c>
      <c r="BG181" s="226">
        <f>IF(N181="zákl. přenesená",J181,0)</f>
        <v>0</v>
      </c>
      <c r="BH181" s="226">
        <f>IF(N181="sníž. přenesená",J181,0)</f>
        <v>0</v>
      </c>
      <c r="BI181" s="226">
        <f>IF(N181="nulová",J181,0)</f>
        <v>0</v>
      </c>
      <c r="BJ181" s="24" t="s">
        <v>75</v>
      </c>
      <c r="BK181" s="226">
        <f>ROUND(I181*H181,2)</f>
        <v>0</v>
      </c>
      <c r="BL181" s="24" t="s">
        <v>164</v>
      </c>
      <c r="BM181" s="24" t="s">
        <v>294</v>
      </c>
    </row>
    <row r="182" s="10" customFormat="1" ht="29.88" customHeight="1">
      <c r="B182" s="199"/>
      <c r="C182" s="200"/>
      <c r="D182" s="201" t="s">
        <v>69</v>
      </c>
      <c r="E182" s="213" t="s">
        <v>295</v>
      </c>
      <c r="F182" s="213" t="s">
        <v>296</v>
      </c>
      <c r="G182" s="200"/>
      <c r="H182" s="200"/>
      <c r="I182" s="203"/>
      <c r="J182" s="214">
        <f>BK182</f>
        <v>0</v>
      </c>
      <c r="K182" s="200"/>
      <c r="L182" s="205"/>
      <c r="M182" s="206"/>
      <c r="N182" s="207"/>
      <c r="O182" s="207"/>
      <c r="P182" s="208">
        <f>SUM(P183:P188)</f>
        <v>0</v>
      </c>
      <c r="Q182" s="207"/>
      <c r="R182" s="208">
        <f>SUM(R183:R188)</f>
        <v>0.0070200000000000002</v>
      </c>
      <c r="S182" s="207"/>
      <c r="T182" s="209">
        <f>SUM(T183:T188)</f>
        <v>0</v>
      </c>
      <c r="AR182" s="210" t="s">
        <v>75</v>
      </c>
      <c r="AT182" s="211" t="s">
        <v>69</v>
      </c>
      <c r="AU182" s="211" t="s">
        <v>75</v>
      </c>
      <c r="AY182" s="210" t="s">
        <v>157</v>
      </c>
      <c r="BK182" s="212">
        <f>SUM(BK183:BK188)</f>
        <v>0</v>
      </c>
    </row>
    <row r="183" s="1" customFormat="1" ht="25.5" customHeight="1">
      <c r="B183" s="46"/>
      <c r="C183" s="215" t="s">
        <v>297</v>
      </c>
      <c r="D183" s="215" t="s">
        <v>160</v>
      </c>
      <c r="E183" s="216" t="s">
        <v>298</v>
      </c>
      <c r="F183" s="217" t="s">
        <v>299</v>
      </c>
      <c r="G183" s="218" t="s">
        <v>84</v>
      </c>
      <c r="H183" s="219">
        <v>175.5</v>
      </c>
      <c r="I183" s="220"/>
      <c r="J183" s="221">
        <f>ROUND(I183*H183,2)</f>
        <v>0</v>
      </c>
      <c r="K183" s="217" t="s">
        <v>163</v>
      </c>
      <c r="L183" s="72"/>
      <c r="M183" s="222" t="s">
        <v>21</v>
      </c>
      <c r="N183" s="223" t="s">
        <v>41</v>
      </c>
      <c r="O183" s="47"/>
      <c r="P183" s="224">
        <f>O183*H183</f>
        <v>0</v>
      </c>
      <c r="Q183" s="224">
        <v>4.0000000000000003E-05</v>
      </c>
      <c r="R183" s="224">
        <f>Q183*H183</f>
        <v>0.0070200000000000002</v>
      </c>
      <c r="S183" s="224">
        <v>0</v>
      </c>
      <c r="T183" s="225">
        <f>S183*H183</f>
        <v>0</v>
      </c>
      <c r="AR183" s="24" t="s">
        <v>164</v>
      </c>
      <c r="AT183" s="24" t="s">
        <v>160</v>
      </c>
      <c r="AU183" s="24" t="s">
        <v>86</v>
      </c>
      <c r="AY183" s="24" t="s">
        <v>157</v>
      </c>
      <c r="BE183" s="226">
        <f>IF(N183="základní",J183,0)</f>
        <v>0</v>
      </c>
      <c r="BF183" s="226">
        <f>IF(N183="snížená",J183,0)</f>
        <v>0</v>
      </c>
      <c r="BG183" s="226">
        <f>IF(N183="zákl. přenesená",J183,0)</f>
        <v>0</v>
      </c>
      <c r="BH183" s="226">
        <f>IF(N183="sníž. přenesená",J183,0)</f>
        <v>0</v>
      </c>
      <c r="BI183" s="226">
        <f>IF(N183="nulová",J183,0)</f>
        <v>0</v>
      </c>
      <c r="BJ183" s="24" t="s">
        <v>75</v>
      </c>
      <c r="BK183" s="226">
        <f>ROUND(I183*H183,2)</f>
        <v>0</v>
      </c>
      <c r="BL183" s="24" t="s">
        <v>164</v>
      </c>
      <c r="BM183" s="24" t="s">
        <v>300</v>
      </c>
    </row>
    <row r="184" s="12" customFormat="1">
      <c r="B184" s="239"/>
      <c r="C184" s="240"/>
      <c r="D184" s="229" t="s">
        <v>166</v>
      </c>
      <c r="E184" s="241" t="s">
        <v>21</v>
      </c>
      <c r="F184" s="242" t="s">
        <v>301</v>
      </c>
      <c r="G184" s="240"/>
      <c r="H184" s="241" t="s">
        <v>21</v>
      </c>
      <c r="I184" s="243"/>
      <c r="J184" s="240"/>
      <c r="K184" s="240"/>
      <c r="L184" s="244"/>
      <c r="M184" s="245"/>
      <c r="N184" s="246"/>
      <c r="O184" s="246"/>
      <c r="P184" s="246"/>
      <c r="Q184" s="246"/>
      <c r="R184" s="246"/>
      <c r="S184" s="246"/>
      <c r="T184" s="247"/>
      <c r="AT184" s="248" t="s">
        <v>166</v>
      </c>
      <c r="AU184" s="248" t="s">
        <v>86</v>
      </c>
      <c r="AV184" s="12" t="s">
        <v>75</v>
      </c>
      <c r="AW184" s="12" t="s">
        <v>33</v>
      </c>
      <c r="AX184" s="12" t="s">
        <v>70</v>
      </c>
      <c r="AY184" s="248" t="s">
        <v>157</v>
      </c>
    </row>
    <row r="185" s="11" customFormat="1">
      <c r="B185" s="227"/>
      <c r="C185" s="228"/>
      <c r="D185" s="229" t="s">
        <v>166</v>
      </c>
      <c r="E185" s="230" t="s">
        <v>21</v>
      </c>
      <c r="F185" s="231" t="s">
        <v>302</v>
      </c>
      <c r="G185" s="228"/>
      <c r="H185" s="232">
        <v>175.5</v>
      </c>
      <c r="I185" s="233"/>
      <c r="J185" s="228"/>
      <c r="K185" s="228"/>
      <c r="L185" s="234"/>
      <c r="M185" s="235"/>
      <c r="N185" s="236"/>
      <c r="O185" s="236"/>
      <c r="P185" s="236"/>
      <c r="Q185" s="236"/>
      <c r="R185" s="236"/>
      <c r="S185" s="236"/>
      <c r="T185" s="237"/>
      <c r="AT185" s="238" t="s">
        <v>166</v>
      </c>
      <c r="AU185" s="238" t="s">
        <v>86</v>
      </c>
      <c r="AV185" s="11" t="s">
        <v>86</v>
      </c>
      <c r="AW185" s="11" t="s">
        <v>33</v>
      </c>
      <c r="AX185" s="11" t="s">
        <v>75</v>
      </c>
      <c r="AY185" s="238" t="s">
        <v>157</v>
      </c>
    </row>
    <row r="186" s="1" customFormat="1" ht="25.5" customHeight="1">
      <c r="B186" s="46"/>
      <c r="C186" s="215" t="s">
        <v>303</v>
      </c>
      <c r="D186" s="215" t="s">
        <v>160</v>
      </c>
      <c r="E186" s="216" t="s">
        <v>304</v>
      </c>
      <c r="F186" s="217" t="s">
        <v>305</v>
      </c>
      <c r="G186" s="218" t="s">
        <v>84</v>
      </c>
      <c r="H186" s="219">
        <v>175.5</v>
      </c>
      <c r="I186" s="220"/>
      <c r="J186" s="221">
        <f>ROUND(I186*H186,2)</f>
        <v>0</v>
      </c>
      <c r="K186" s="217" t="s">
        <v>163</v>
      </c>
      <c r="L186" s="72"/>
      <c r="M186" s="222" t="s">
        <v>21</v>
      </c>
      <c r="N186" s="223" t="s">
        <v>41</v>
      </c>
      <c r="O186" s="47"/>
      <c r="P186" s="224">
        <f>O186*H186</f>
        <v>0</v>
      </c>
      <c r="Q186" s="224">
        <v>0</v>
      </c>
      <c r="R186" s="224">
        <f>Q186*H186</f>
        <v>0</v>
      </c>
      <c r="S186" s="224">
        <v>0</v>
      </c>
      <c r="T186" s="225">
        <f>S186*H186</f>
        <v>0</v>
      </c>
      <c r="AR186" s="24" t="s">
        <v>164</v>
      </c>
      <c r="AT186" s="24" t="s">
        <v>160</v>
      </c>
      <c r="AU186" s="24" t="s">
        <v>86</v>
      </c>
      <c r="AY186" s="24" t="s">
        <v>157</v>
      </c>
      <c r="BE186" s="226">
        <f>IF(N186="základní",J186,0)</f>
        <v>0</v>
      </c>
      <c r="BF186" s="226">
        <f>IF(N186="snížená",J186,0)</f>
        <v>0</v>
      </c>
      <c r="BG186" s="226">
        <f>IF(N186="zákl. přenesená",J186,0)</f>
        <v>0</v>
      </c>
      <c r="BH186" s="226">
        <f>IF(N186="sníž. přenesená",J186,0)</f>
        <v>0</v>
      </c>
      <c r="BI186" s="226">
        <f>IF(N186="nulová",J186,0)</f>
        <v>0</v>
      </c>
      <c r="BJ186" s="24" t="s">
        <v>75</v>
      </c>
      <c r="BK186" s="226">
        <f>ROUND(I186*H186,2)</f>
        <v>0</v>
      </c>
      <c r="BL186" s="24" t="s">
        <v>164</v>
      </c>
      <c r="BM186" s="24" t="s">
        <v>306</v>
      </c>
    </row>
    <row r="187" s="11" customFormat="1">
      <c r="B187" s="227"/>
      <c r="C187" s="228"/>
      <c r="D187" s="229" t="s">
        <v>166</v>
      </c>
      <c r="E187" s="230" t="s">
        <v>21</v>
      </c>
      <c r="F187" s="231" t="s">
        <v>307</v>
      </c>
      <c r="G187" s="228"/>
      <c r="H187" s="232">
        <v>175.5</v>
      </c>
      <c r="I187" s="233"/>
      <c r="J187" s="228"/>
      <c r="K187" s="228"/>
      <c r="L187" s="234"/>
      <c r="M187" s="235"/>
      <c r="N187" s="236"/>
      <c r="O187" s="236"/>
      <c r="P187" s="236"/>
      <c r="Q187" s="236"/>
      <c r="R187" s="236"/>
      <c r="S187" s="236"/>
      <c r="T187" s="237"/>
      <c r="AT187" s="238" t="s">
        <v>166</v>
      </c>
      <c r="AU187" s="238" t="s">
        <v>86</v>
      </c>
      <c r="AV187" s="11" t="s">
        <v>86</v>
      </c>
      <c r="AW187" s="11" t="s">
        <v>33</v>
      </c>
      <c r="AX187" s="11" t="s">
        <v>75</v>
      </c>
      <c r="AY187" s="238" t="s">
        <v>157</v>
      </c>
    </row>
    <row r="188" s="1" customFormat="1" ht="16.5" customHeight="1">
      <c r="B188" s="46"/>
      <c r="C188" s="215" t="s">
        <v>308</v>
      </c>
      <c r="D188" s="215" t="s">
        <v>160</v>
      </c>
      <c r="E188" s="216" t="s">
        <v>309</v>
      </c>
      <c r="F188" s="217" t="s">
        <v>310</v>
      </c>
      <c r="G188" s="218" t="s">
        <v>84</v>
      </c>
      <c r="H188" s="219">
        <v>175.5</v>
      </c>
      <c r="I188" s="220"/>
      <c r="J188" s="221">
        <f>ROUND(I188*H188,2)</f>
        <v>0</v>
      </c>
      <c r="K188" s="217" t="s">
        <v>21</v>
      </c>
      <c r="L188" s="72"/>
      <c r="M188" s="222" t="s">
        <v>21</v>
      </c>
      <c r="N188" s="223" t="s">
        <v>41</v>
      </c>
      <c r="O188" s="47"/>
      <c r="P188" s="224">
        <f>O188*H188</f>
        <v>0</v>
      </c>
      <c r="Q188" s="224">
        <v>0</v>
      </c>
      <c r="R188" s="224">
        <f>Q188*H188</f>
        <v>0</v>
      </c>
      <c r="S188" s="224">
        <v>0</v>
      </c>
      <c r="T188" s="225">
        <f>S188*H188</f>
        <v>0</v>
      </c>
      <c r="AR188" s="24" t="s">
        <v>164</v>
      </c>
      <c r="AT188" s="24" t="s">
        <v>160</v>
      </c>
      <c r="AU188" s="24" t="s">
        <v>86</v>
      </c>
      <c r="AY188" s="24" t="s">
        <v>157</v>
      </c>
      <c r="BE188" s="226">
        <f>IF(N188="základní",J188,0)</f>
        <v>0</v>
      </c>
      <c r="BF188" s="226">
        <f>IF(N188="snížená",J188,0)</f>
        <v>0</v>
      </c>
      <c r="BG188" s="226">
        <f>IF(N188="zákl. přenesená",J188,0)</f>
        <v>0</v>
      </c>
      <c r="BH188" s="226">
        <f>IF(N188="sníž. přenesená",J188,0)</f>
        <v>0</v>
      </c>
      <c r="BI188" s="226">
        <f>IF(N188="nulová",J188,0)</f>
        <v>0</v>
      </c>
      <c r="BJ188" s="24" t="s">
        <v>75</v>
      </c>
      <c r="BK188" s="226">
        <f>ROUND(I188*H188,2)</f>
        <v>0</v>
      </c>
      <c r="BL188" s="24" t="s">
        <v>164</v>
      </c>
      <c r="BM188" s="24" t="s">
        <v>311</v>
      </c>
    </row>
    <row r="189" s="10" customFormat="1" ht="29.88" customHeight="1">
      <c r="B189" s="199"/>
      <c r="C189" s="200"/>
      <c r="D189" s="201" t="s">
        <v>69</v>
      </c>
      <c r="E189" s="213" t="s">
        <v>312</v>
      </c>
      <c r="F189" s="213" t="s">
        <v>313</v>
      </c>
      <c r="G189" s="200"/>
      <c r="H189" s="200"/>
      <c r="I189" s="203"/>
      <c r="J189" s="214">
        <f>BK189</f>
        <v>0</v>
      </c>
      <c r="K189" s="200"/>
      <c r="L189" s="205"/>
      <c r="M189" s="206"/>
      <c r="N189" s="207"/>
      <c r="O189" s="207"/>
      <c r="P189" s="208">
        <f>SUM(P190:P214)</f>
        <v>0</v>
      </c>
      <c r="Q189" s="207"/>
      <c r="R189" s="208">
        <f>SUM(R190:R214)</f>
        <v>0</v>
      </c>
      <c r="S189" s="207"/>
      <c r="T189" s="209">
        <f>SUM(T190:T214)</f>
        <v>37.616634000000005</v>
      </c>
      <c r="AR189" s="210" t="s">
        <v>75</v>
      </c>
      <c r="AT189" s="211" t="s">
        <v>69</v>
      </c>
      <c r="AU189" s="211" t="s">
        <v>75</v>
      </c>
      <c r="AY189" s="210" t="s">
        <v>157</v>
      </c>
      <c r="BK189" s="212">
        <f>SUM(BK190:BK214)</f>
        <v>0</v>
      </c>
    </row>
    <row r="190" s="1" customFormat="1" ht="25.5" customHeight="1">
      <c r="B190" s="46"/>
      <c r="C190" s="215" t="s">
        <v>314</v>
      </c>
      <c r="D190" s="215" t="s">
        <v>160</v>
      </c>
      <c r="E190" s="216" t="s">
        <v>315</v>
      </c>
      <c r="F190" s="217" t="s">
        <v>316</v>
      </c>
      <c r="G190" s="218" t="s">
        <v>96</v>
      </c>
      <c r="H190" s="219">
        <v>0.25800000000000001</v>
      </c>
      <c r="I190" s="220"/>
      <c r="J190" s="221">
        <f>ROUND(I190*H190,2)</f>
        <v>0</v>
      </c>
      <c r="K190" s="217" t="s">
        <v>163</v>
      </c>
      <c r="L190" s="72"/>
      <c r="M190" s="222" t="s">
        <v>21</v>
      </c>
      <c r="N190" s="223" t="s">
        <v>41</v>
      </c>
      <c r="O190" s="47"/>
      <c r="P190" s="224">
        <f>O190*H190</f>
        <v>0</v>
      </c>
      <c r="Q190" s="224">
        <v>0</v>
      </c>
      <c r="R190" s="224">
        <f>Q190*H190</f>
        <v>0</v>
      </c>
      <c r="S190" s="224">
        <v>2.3999999999999999</v>
      </c>
      <c r="T190" s="225">
        <f>S190*H190</f>
        <v>0.61919999999999997</v>
      </c>
      <c r="AR190" s="24" t="s">
        <v>164</v>
      </c>
      <c r="AT190" s="24" t="s">
        <v>160</v>
      </c>
      <c r="AU190" s="24" t="s">
        <v>86</v>
      </c>
      <c r="AY190" s="24" t="s">
        <v>157</v>
      </c>
      <c r="BE190" s="226">
        <f>IF(N190="základní",J190,0)</f>
        <v>0</v>
      </c>
      <c r="BF190" s="226">
        <f>IF(N190="snížená",J190,0)</f>
        <v>0</v>
      </c>
      <c r="BG190" s="226">
        <f>IF(N190="zákl. přenesená",J190,0)</f>
        <v>0</v>
      </c>
      <c r="BH190" s="226">
        <f>IF(N190="sníž. přenesená",J190,0)</f>
        <v>0</v>
      </c>
      <c r="BI190" s="226">
        <f>IF(N190="nulová",J190,0)</f>
        <v>0</v>
      </c>
      <c r="BJ190" s="24" t="s">
        <v>75</v>
      </c>
      <c r="BK190" s="226">
        <f>ROUND(I190*H190,2)</f>
        <v>0</v>
      </c>
      <c r="BL190" s="24" t="s">
        <v>164</v>
      </c>
      <c r="BM190" s="24" t="s">
        <v>317</v>
      </c>
    </row>
    <row r="191" s="12" customFormat="1">
      <c r="B191" s="239"/>
      <c r="C191" s="240"/>
      <c r="D191" s="229" t="s">
        <v>166</v>
      </c>
      <c r="E191" s="241" t="s">
        <v>21</v>
      </c>
      <c r="F191" s="242" t="s">
        <v>318</v>
      </c>
      <c r="G191" s="240"/>
      <c r="H191" s="241" t="s">
        <v>21</v>
      </c>
      <c r="I191" s="243"/>
      <c r="J191" s="240"/>
      <c r="K191" s="240"/>
      <c r="L191" s="244"/>
      <c r="M191" s="245"/>
      <c r="N191" s="246"/>
      <c r="O191" s="246"/>
      <c r="P191" s="246"/>
      <c r="Q191" s="246"/>
      <c r="R191" s="246"/>
      <c r="S191" s="246"/>
      <c r="T191" s="247"/>
      <c r="AT191" s="248" t="s">
        <v>166</v>
      </c>
      <c r="AU191" s="248" t="s">
        <v>86</v>
      </c>
      <c r="AV191" s="12" t="s">
        <v>75</v>
      </c>
      <c r="AW191" s="12" t="s">
        <v>33</v>
      </c>
      <c r="AX191" s="12" t="s">
        <v>70</v>
      </c>
      <c r="AY191" s="248" t="s">
        <v>157</v>
      </c>
    </row>
    <row r="192" s="12" customFormat="1">
      <c r="B192" s="239"/>
      <c r="C192" s="240"/>
      <c r="D192" s="229" t="s">
        <v>166</v>
      </c>
      <c r="E192" s="241" t="s">
        <v>21</v>
      </c>
      <c r="F192" s="242" t="s">
        <v>173</v>
      </c>
      <c r="G192" s="240"/>
      <c r="H192" s="241" t="s">
        <v>21</v>
      </c>
      <c r="I192" s="243"/>
      <c r="J192" s="240"/>
      <c r="K192" s="240"/>
      <c r="L192" s="244"/>
      <c r="M192" s="245"/>
      <c r="N192" s="246"/>
      <c r="O192" s="246"/>
      <c r="P192" s="246"/>
      <c r="Q192" s="246"/>
      <c r="R192" s="246"/>
      <c r="S192" s="246"/>
      <c r="T192" s="247"/>
      <c r="AT192" s="248" t="s">
        <v>166</v>
      </c>
      <c r="AU192" s="248" t="s">
        <v>86</v>
      </c>
      <c r="AV192" s="12" t="s">
        <v>75</v>
      </c>
      <c r="AW192" s="12" t="s">
        <v>33</v>
      </c>
      <c r="AX192" s="12" t="s">
        <v>70</v>
      </c>
      <c r="AY192" s="248" t="s">
        <v>157</v>
      </c>
    </row>
    <row r="193" s="11" customFormat="1">
      <c r="B193" s="227"/>
      <c r="C193" s="228"/>
      <c r="D193" s="229" t="s">
        <v>166</v>
      </c>
      <c r="E193" s="230" t="s">
        <v>21</v>
      </c>
      <c r="F193" s="231" t="s">
        <v>174</v>
      </c>
      <c r="G193" s="228"/>
      <c r="H193" s="232">
        <v>0.25800000000000001</v>
      </c>
      <c r="I193" s="233"/>
      <c r="J193" s="228"/>
      <c r="K193" s="228"/>
      <c r="L193" s="234"/>
      <c r="M193" s="235"/>
      <c r="N193" s="236"/>
      <c r="O193" s="236"/>
      <c r="P193" s="236"/>
      <c r="Q193" s="236"/>
      <c r="R193" s="236"/>
      <c r="S193" s="236"/>
      <c r="T193" s="237"/>
      <c r="AT193" s="238" t="s">
        <v>166</v>
      </c>
      <c r="AU193" s="238" t="s">
        <v>86</v>
      </c>
      <c r="AV193" s="11" t="s">
        <v>86</v>
      </c>
      <c r="AW193" s="11" t="s">
        <v>33</v>
      </c>
      <c r="AX193" s="11" t="s">
        <v>75</v>
      </c>
      <c r="AY193" s="238" t="s">
        <v>157</v>
      </c>
    </row>
    <row r="194" s="1" customFormat="1" ht="38.25" customHeight="1">
      <c r="B194" s="46"/>
      <c r="C194" s="215" t="s">
        <v>319</v>
      </c>
      <c r="D194" s="215" t="s">
        <v>160</v>
      </c>
      <c r="E194" s="216" t="s">
        <v>320</v>
      </c>
      <c r="F194" s="217" t="s">
        <v>321</v>
      </c>
      <c r="G194" s="218" t="s">
        <v>96</v>
      </c>
      <c r="H194" s="219">
        <v>7.8609999999999998</v>
      </c>
      <c r="I194" s="220"/>
      <c r="J194" s="221">
        <f>ROUND(I194*H194,2)</f>
        <v>0</v>
      </c>
      <c r="K194" s="217" t="s">
        <v>163</v>
      </c>
      <c r="L194" s="72"/>
      <c r="M194" s="222" t="s">
        <v>21</v>
      </c>
      <c r="N194" s="223" t="s">
        <v>41</v>
      </c>
      <c r="O194" s="47"/>
      <c r="P194" s="224">
        <f>O194*H194</f>
        <v>0</v>
      </c>
      <c r="Q194" s="224">
        <v>0</v>
      </c>
      <c r="R194" s="224">
        <f>Q194*H194</f>
        <v>0</v>
      </c>
      <c r="S194" s="224">
        <v>1.5940000000000001</v>
      </c>
      <c r="T194" s="225">
        <f>S194*H194</f>
        <v>12.530434</v>
      </c>
      <c r="AR194" s="24" t="s">
        <v>164</v>
      </c>
      <c r="AT194" s="24" t="s">
        <v>160</v>
      </c>
      <c r="AU194" s="24" t="s">
        <v>86</v>
      </c>
      <c r="AY194" s="24" t="s">
        <v>157</v>
      </c>
      <c r="BE194" s="226">
        <f>IF(N194="základní",J194,0)</f>
        <v>0</v>
      </c>
      <c r="BF194" s="226">
        <f>IF(N194="snížená",J194,0)</f>
        <v>0</v>
      </c>
      <c r="BG194" s="226">
        <f>IF(N194="zákl. přenesená",J194,0)</f>
        <v>0</v>
      </c>
      <c r="BH194" s="226">
        <f>IF(N194="sníž. přenesená",J194,0)</f>
        <v>0</v>
      </c>
      <c r="BI194" s="226">
        <f>IF(N194="nulová",J194,0)</f>
        <v>0</v>
      </c>
      <c r="BJ194" s="24" t="s">
        <v>75</v>
      </c>
      <c r="BK194" s="226">
        <f>ROUND(I194*H194,2)</f>
        <v>0</v>
      </c>
      <c r="BL194" s="24" t="s">
        <v>164</v>
      </c>
      <c r="BM194" s="24" t="s">
        <v>322</v>
      </c>
    </row>
    <row r="195" s="12" customFormat="1">
      <c r="B195" s="239"/>
      <c r="C195" s="240"/>
      <c r="D195" s="229" t="s">
        <v>166</v>
      </c>
      <c r="E195" s="241" t="s">
        <v>21</v>
      </c>
      <c r="F195" s="242" t="s">
        <v>323</v>
      </c>
      <c r="G195" s="240"/>
      <c r="H195" s="241" t="s">
        <v>21</v>
      </c>
      <c r="I195" s="243"/>
      <c r="J195" s="240"/>
      <c r="K195" s="240"/>
      <c r="L195" s="244"/>
      <c r="M195" s="245"/>
      <c r="N195" s="246"/>
      <c r="O195" s="246"/>
      <c r="P195" s="246"/>
      <c r="Q195" s="246"/>
      <c r="R195" s="246"/>
      <c r="S195" s="246"/>
      <c r="T195" s="247"/>
      <c r="AT195" s="248" t="s">
        <v>166</v>
      </c>
      <c r="AU195" s="248" t="s">
        <v>86</v>
      </c>
      <c r="AV195" s="12" t="s">
        <v>75</v>
      </c>
      <c r="AW195" s="12" t="s">
        <v>33</v>
      </c>
      <c r="AX195" s="12" t="s">
        <v>70</v>
      </c>
      <c r="AY195" s="248" t="s">
        <v>157</v>
      </c>
    </row>
    <row r="196" s="11" customFormat="1">
      <c r="B196" s="227"/>
      <c r="C196" s="228"/>
      <c r="D196" s="229" t="s">
        <v>166</v>
      </c>
      <c r="E196" s="230" t="s">
        <v>21</v>
      </c>
      <c r="F196" s="231" t="s">
        <v>324</v>
      </c>
      <c r="G196" s="228"/>
      <c r="H196" s="232">
        <v>7.8609999999999998</v>
      </c>
      <c r="I196" s="233"/>
      <c r="J196" s="228"/>
      <c r="K196" s="228"/>
      <c r="L196" s="234"/>
      <c r="M196" s="235"/>
      <c r="N196" s="236"/>
      <c r="O196" s="236"/>
      <c r="P196" s="236"/>
      <c r="Q196" s="236"/>
      <c r="R196" s="236"/>
      <c r="S196" s="236"/>
      <c r="T196" s="237"/>
      <c r="AT196" s="238" t="s">
        <v>166</v>
      </c>
      <c r="AU196" s="238" t="s">
        <v>86</v>
      </c>
      <c r="AV196" s="11" t="s">
        <v>86</v>
      </c>
      <c r="AW196" s="11" t="s">
        <v>33</v>
      </c>
      <c r="AX196" s="11" t="s">
        <v>75</v>
      </c>
      <c r="AY196" s="238" t="s">
        <v>157</v>
      </c>
    </row>
    <row r="197" s="1" customFormat="1" ht="25.5" customHeight="1">
      <c r="B197" s="46"/>
      <c r="C197" s="215" t="s">
        <v>325</v>
      </c>
      <c r="D197" s="215" t="s">
        <v>160</v>
      </c>
      <c r="E197" s="216" t="s">
        <v>326</v>
      </c>
      <c r="F197" s="217" t="s">
        <v>327</v>
      </c>
      <c r="G197" s="218" t="s">
        <v>208</v>
      </c>
      <c r="H197" s="219">
        <v>53</v>
      </c>
      <c r="I197" s="220"/>
      <c r="J197" s="221">
        <f>ROUND(I197*H197,2)</f>
        <v>0</v>
      </c>
      <c r="K197" s="217" t="s">
        <v>163</v>
      </c>
      <c r="L197" s="72"/>
      <c r="M197" s="222" t="s">
        <v>21</v>
      </c>
      <c r="N197" s="223" t="s">
        <v>41</v>
      </c>
      <c r="O197" s="47"/>
      <c r="P197" s="224">
        <f>O197*H197</f>
        <v>0</v>
      </c>
      <c r="Q197" s="224">
        <v>0</v>
      </c>
      <c r="R197" s="224">
        <f>Q197*H197</f>
        <v>0</v>
      </c>
      <c r="S197" s="224">
        <v>0.053999999999999999</v>
      </c>
      <c r="T197" s="225">
        <f>S197*H197</f>
        <v>2.8620000000000001</v>
      </c>
      <c r="AR197" s="24" t="s">
        <v>164</v>
      </c>
      <c r="AT197" s="24" t="s">
        <v>160</v>
      </c>
      <c r="AU197" s="24" t="s">
        <v>86</v>
      </c>
      <c r="AY197" s="24" t="s">
        <v>157</v>
      </c>
      <c r="BE197" s="226">
        <f>IF(N197="základní",J197,0)</f>
        <v>0</v>
      </c>
      <c r="BF197" s="226">
        <f>IF(N197="snížená",J197,0)</f>
        <v>0</v>
      </c>
      <c r="BG197" s="226">
        <f>IF(N197="zákl. přenesená",J197,0)</f>
        <v>0</v>
      </c>
      <c r="BH197" s="226">
        <f>IF(N197="sníž. přenesená",J197,0)</f>
        <v>0</v>
      </c>
      <c r="BI197" s="226">
        <f>IF(N197="nulová",J197,0)</f>
        <v>0</v>
      </c>
      <c r="BJ197" s="24" t="s">
        <v>75</v>
      </c>
      <c r="BK197" s="226">
        <f>ROUND(I197*H197,2)</f>
        <v>0</v>
      </c>
      <c r="BL197" s="24" t="s">
        <v>164</v>
      </c>
      <c r="BM197" s="24" t="s">
        <v>328</v>
      </c>
    </row>
    <row r="198" s="12" customFormat="1">
      <c r="B198" s="239"/>
      <c r="C198" s="240"/>
      <c r="D198" s="229" t="s">
        <v>166</v>
      </c>
      <c r="E198" s="241" t="s">
        <v>21</v>
      </c>
      <c r="F198" s="242" t="s">
        <v>329</v>
      </c>
      <c r="G198" s="240"/>
      <c r="H198" s="241" t="s">
        <v>21</v>
      </c>
      <c r="I198" s="243"/>
      <c r="J198" s="240"/>
      <c r="K198" s="240"/>
      <c r="L198" s="244"/>
      <c r="M198" s="245"/>
      <c r="N198" s="246"/>
      <c r="O198" s="246"/>
      <c r="P198" s="246"/>
      <c r="Q198" s="246"/>
      <c r="R198" s="246"/>
      <c r="S198" s="246"/>
      <c r="T198" s="247"/>
      <c r="AT198" s="248" t="s">
        <v>166</v>
      </c>
      <c r="AU198" s="248" t="s">
        <v>86</v>
      </c>
      <c r="AV198" s="12" t="s">
        <v>75</v>
      </c>
      <c r="AW198" s="12" t="s">
        <v>33</v>
      </c>
      <c r="AX198" s="12" t="s">
        <v>70</v>
      </c>
      <c r="AY198" s="248" t="s">
        <v>157</v>
      </c>
    </row>
    <row r="199" s="11" customFormat="1">
      <c r="B199" s="227"/>
      <c r="C199" s="228"/>
      <c r="D199" s="229" t="s">
        <v>166</v>
      </c>
      <c r="E199" s="230" t="s">
        <v>21</v>
      </c>
      <c r="F199" s="231" t="s">
        <v>330</v>
      </c>
      <c r="G199" s="228"/>
      <c r="H199" s="232">
        <v>13</v>
      </c>
      <c r="I199" s="233"/>
      <c r="J199" s="228"/>
      <c r="K199" s="228"/>
      <c r="L199" s="234"/>
      <c r="M199" s="235"/>
      <c r="N199" s="236"/>
      <c r="O199" s="236"/>
      <c r="P199" s="236"/>
      <c r="Q199" s="236"/>
      <c r="R199" s="236"/>
      <c r="S199" s="236"/>
      <c r="T199" s="237"/>
      <c r="AT199" s="238" t="s">
        <v>166</v>
      </c>
      <c r="AU199" s="238" t="s">
        <v>86</v>
      </c>
      <c r="AV199" s="11" t="s">
        <v>86</v>
      </c>
      <c r="AW199" s="11" t="s">
        <v>33</v>
      </c>
      <c r="AX199" s="11" t="s">
        <v>70</v>
      </c>
      <c r="AY199" s="238" t="s">
        <v>157</v>
      </c>
    </row>
    <row r="200" s="11" customFormat="1">
      <c r="B200" s="227"/>
      <c r="C200" s="228"/>
      <c r="D200" s="229" t="s">
        <v>166</v>
      </c>
      <c r="E200" s="230" t="s">
        <v>21</v>
      </c>
      <c r="F200" s="231" t="s">
        <v>331</v>
      </c>
      <c r="G200" s="228"/>
      <c r="H200" s="232">
        <v>40</v>
      </c>
      <c r="I200" s="233"/>
      <c r="J200" s="228"/>
      <c r="K200" s="228"/>
      <c r="L200" s="234"/>
      <c r="M200" s="235"/>
      <c r="N200" s="236"/>
      <c r="O200" s="236"/>
      <c r="P200" s="236"/>
      <c r="Q200" s="236"/>
      <c r="R200" s="236"/>
      <c r="S200" s="236"/>
      <c r="T200" s="237"/>
      <c r="AT200" s="238" t="s">
        <v>166</v>
      </c>
      <c r="AU200" s="238" t="s">
        <v>86</v>
      </c>
      <c r="AV200" s="11" t="s">
        <v>86</v>
      </c>
      <c r="AW200" s="11" t="s">
        <v>33</v>
      </c>
      <c r="AX200" s="11" t="s">
        <v>70</v>
      </c>
      <c r="AY200" s="238" t="s">
        <v>157</v>
      </c>
    </row>
    <row r="201" s="13" customFormat="1">
      <c r="B201" s="249"/>
      <c r="C201" s="250"/>
      <c r="D201" s="229" t="s">
        <v>166</v>
      </c>
      <c r="E201" s="251" t="s">
        <v>21</v>
      </c>
      <c r="F201" s="252" t="s">
        <v>176</v>
      </c>
      <c r="G201" s="250"/>
      <c r="H201" s="253">
        <v>53</v>
      </c>
      <c r="I201" s="254"/>
      <c r="J201" s="250"/>
      <c r="K201" s="250"/>
      <c r="L201" s="255"/>
      <c r="M201" s="256"/>
      <c r="N201" s="257"/>
      <c r="O201" s="257"/>
      <c r="P201" s="257"/>
      <c r="Q201" s="257"/>
      <c r="R201" s="257"/>
      <c r="S201" s="257"/>
      <c r="T201" s="258"/>
      <c r="AT201" s="259" t="s">
        <v>166</v>
      </c>
      <c r="AU201" s="259" t="s">
        <v>86</v>
      </c>
      <c r="AV201" s="13" t="s">
        <v>164</v>
      </c>
      <c r="AW201" s="13" t="s">
        <v>33</v>
      </c>
      <c r="AX201" s="13" t="s">
        <v>75</v>
      </c>
      <c r="AY201" s="259" t="s">
        <v>157</v>
      </c>
    </row>
    <row r="202" s="1" customFormat="1" ht="25.5" customHeight="1">
      <c r="B202" s="46"/>
      <c r="C202" s="215" t="s">
        <v>332</v>
      </c>
      <c r="D202" s="215" t="s">
        <v>160</v>
      </c>
      <c r="E202" s="216" t="s">
        <v>333</v>
      </c>
      <c r="F202" s="217" t="s">
        <v>334</v>
      </c>
      <c r="G202" s="218" t="s">
        <v>84</v>
      </c>
      <c r="H202" s="219">
        <v>175.5</v>
      </c>
      <c r="I202" s="220"/>
      <c r="J202" s="221">
        <f>ROUND(I202*H202,2)</f>
        <v>0</v>
      </c>
      <c r="K202" s="217" t="s">
        <v>163</v>
      </c>
      <c r="L202" s="72"/>
      <c r="M202" s="222" t="s">
        <v>21</v>
      </c>
      <c r="N202" s="223" t="s">
        <v>41</v>
      </c>
      <c r="O202" s="47"/>
      <c r="P202" s="224">
        <f>O202*H202</f>
        <v>0</v>
      </c>
      <c r="Q202" s="224">
        <v>0</v>
      </c>
      <c r="R202" s="224">
        <f>Q202*H202</f>
        <v>0</v>
      </c>
      <c r="S202" s="224">
        <v>0.122</v>
      </c>
      <c r="T202" s="225">
        <f>S202*H202</f>
        <v>21.410999999999998</v>
      </c>
      <c r="AR202" s="24" t="s">
        <v>164</v>
      </c>
      <c r="AT202" s="24" t="s">
        <v>160</v>
      </c>
      <c r="AU202" s="24" t="s">
        <v>86</v>
      </c>
      <c r="AY202" s="24" t="s">
        <v>157</v>
      </c>
      <c r="BE202" s="226">
        <f>IF(N202="základní",J202,0)</f>
        <v>0</v>
      </c>
      <c r="BF202" s="226">
        <f>IF(N202="snížená",J202,0)</f>
        <v>0</v>
      </c>
      <c r="BG202" s="226">
        <f>IF(N202="zákl. přenesená",J202,0)</f>
        <v>0</v>
      </c>
      <c r="BH202" s="226">
        <f>IF(N202="sníž. přenesená",J202,0)</f>
        <v>0</v>
      </c>
      <c r="BI202" s="226">
        <f>IF(N202="nulová",J202,0)</f>
        <v>0</v>
      </c>
      <c r="BJ202" s="24" t="s">
        <v>75</v>
      </c>
      <c r="BK202" s="226">
        <f>ROUND(I202*H202,2)</f>
        <v>0</v>
      </c>
      <c r="BL202" s="24" t="s">
        <v>164</v>
      </c>
      <c r="BM202" s="24" t="s">
        <v>335</v>
      </c>
    </row>
    <row r="203" s="12" customFormat="1">
      <c r="B203" s="239"/>
      <c r="C203" s="240"/>
      <c r="D203" s="229" t="s">
        <v>166</v>
      </c>
      <c r="E203" s="241" t="s">
        <v>21</v>
      </c>
      <c r="F203" s="242" t="s">
        <v>336</v>
      </c>
      <c r="G203" s="240"/>
      <c r="H203" s="241" t="s">
        <v>21</v>
      </c>
      <c r="I203" s="243"/>
      <c r="J203" s="240"/>
      <c r="K203" s="240"/>
      <c r="L203" s="244"/>
      <c r="M203" s="245"/>
      <c r="N203" s="246"/>
      <c r="O203" s="246"/>
      <c r="P203" s="246"/>
      <c r="Q203" s="246"/>
      <c r="R203" s="246"/>
      <c r="S203" s="246"/>
      <c r="T203" s="247"/>
      <c r="AT203" s="248" t="s">
        <v>166</v>
      </c>
      <c r="AU203" s="248" t="s">
        <v>86</v>
      </c>
      <c r="AV203" s="12" t="s">
        <v>75</v>
      </c>
      <c r="AW203" s="12" t="s">
        <v>33</v>
      </c>
      <c r="AX203" s="12" t="s">
        <v>70</v>
      </c>
      <c r="AY203" s="248" t="s">
        <v>157</v>
      </c>
    </row>
    <row r="204" s="11" customFormat="1">
      <c r="B204" s="227"/>
      <c r="C204" s="228"/>
      <c r="D204" s="229" t="s">
        <v>166</v>
      </c>
      <c r="E204" s="230" t="s">
        <v>21</v>
      </c>
      <c r="F204" s="231" t="s">
        <v>337</v>
      </c>
      <c r="G204" s="228"/>
      <c r="H204" s="232">
        <v>175.5</v>
      </c>
      <c r="I204" s="233"/>
      <c r="J204" s="228"/>
      <c r="K204" s="228"/>
      <c r="L204" s="234"/>
      <c r="M204" s="235"/>
      <c r="N204" s="236"/>
      <c r="O204" s="236"/>
      <c r="P204" s="236"/>
      <c r="Q204" s="236"/>
      <c r="R204" s="236"/>
      <c r="S204" s="236"/>
      <c r="T204" s="237"/>
      <c r="AT204" s="238" t="s">
        <v>166</v>
      </c>
      <c r="AU204" s="238" t="s">
        <v>86</v>
      </c>
      <c r="AV204" s="11" t="s">
        <v>86</v>
      </c>
      <c r="AW204" s="11" t="s">
        <v>33</v>
      </c>
      <c r="AX204" s="11" t="s">
        <v>75</v>
      </c>
      <c r="AY204" s="238" t="s">
        <v>157</v>
      </c>
    </row>
    <row r="205" s="1" customFormat="1" ht="25.5" customHeight="1">
      <c r="B205" s="46"/>
      <c r="C205" s="215" t="s">
        <v>338</v>
      </c>
      <c r="D205" s="215" t="s">
        <v>160</v>
      </c>
      <c r="E205" s="216" t="s">
        <v>339</v>
      </c>
      <c r="F205" s="217" t="s">
        <v>340</v>
      </c>
      <c r="G205" s="218" t="s">
        <v>96</v>
      </c>
      <c r="H205" s="219">
        <v>4.0570000000000004</v>
      </c>
      <c r="I205" s="220"/>
      <c r="J205" s="221">
        <f>ROUND(I205*H205,2)</f>
        <v>0</v>
      </c>
      <c r="K205" s="217" t="s">
        <v>163</v>
      </c>
      <c r="L205" s="72"/>
      <c r="M205" s="222" t="s">
        <v>21</v>
      </c>
      <c r="N205" s="223" t="s">
        <v>41</v>
      </c>
      <c r="O205" s="47"/>
      <c r="P205" s="224">
        <f>O205*H205</f>
        <v>0</v>
      </c>
      <c r="Q205" s="224">
        <v>0</v>
      </c>
      <c r="R205" s="224">
        <f>Q205*H205</f>
        <v>0</v>
      </c>
      <c r="S205" s="224">
        <v>0</v>
      </c>
      <c r="T205" s="225">
        <f>S205*H205</f>
        <v>0</v>
      </c>
      <c r="AR205" s="24" t="s">
        <v>164</v>
      </c>
      <c r="AT205" s="24" t="s">
        <v>160</v>
      </c>
      <c r="AU205" s="24" t="s">
        <v>86</v>
      </c>
      <c r="AY205" s="24" t="s">
        <v>157</v>
      </c>
      <c r="BE205" s="226">
        <f>IF(N205="základní",J205,0)</f>
        <v>0</v>
      </c>
      <c r="BF205" s="226">
        <f>IF(N205="snížená",J205,0)</f>
        <v>0</v>
      </c>
      <c r="BG205" s="226">
        <f>IF(N205="zákl. přenesená",J205,0)</f>
        <v>0</v>
      </c>
      <c r="BH205" s="226">
        <f>IF(N205="sníž. přenesená",J205,0)</f>
        <v>0</v>
      </c>
      <c r="BI205" s="226">
        <f>IF(N205="nulová",J205,0)</f>
        <v>0</v>
      </c>
      <c r="BJ205" s="24" t="s">
        <v>75</v>
      </c>
      <c r="BK205" s="226">
        <f>ROUND(I205*H205,2)</f>
        <v>0</v>
      </c>
      <c r="BL205" s="24" t="s">
        <v>164</v>
      </c>
      <c r="BM205" s="24" t="s">
        <v>341</v>
      </c>
    </row>
    <row r="206" s="1" customFormat="1">
      <c r="B206" s="46"/>
      <c r="C206" s="74"/>
      <c r="D206" s="229" t="s">
        <v>267</v>
      </c>
      <c r="E206" s="74"/>
      <c r="F206" s="260" t="s">
        <v>342</v>
      </c>
      <c r="G206" s="74"/>
      <c r="H206" s="74"/>
      <c r="I206" s="186"/>
      <c r="J206" s="74"/>
      <c r="K206" s="74"/>
      <c r="L206" s="72"/>
      <c r="M206" s="261"/>
      <c r="N206" s="47"/>
      <c r="O206" s="47"/>
      <c r="P206" s="47"/>
      <c r="Q206" s="47"/>
      <c r="R206" s="47"/>
      <c r="S206" s="47"/>
      <c r="T206" s="95"/>
      <c r="AT206" s="24" t="s">
        <v>267</v>
      </c>
      <c r="AU206" s="24" t="s">
        <v>86</v>
      </c>
    </row>
    <row r="207" s="12" customFormat="1">
      <c r="B207" s="239"/>
      <c r="C207" s="240"/>
      <c r="D207" s="229" t="s">
        <v>166</v>
      </c>
      <c r="E207" s="241" t="s">
        <v>21</v>
      </c>
      <c r="F207" s="242" t="s">
        <v>343</v>
      </c>
      <c r="G207" s="240"/>
      <c r="H207" s="241" t="s">
        <v>21</v>
      </c>
      <c r="I207" s="243"/>
      <c r="J207" s="240"/>
      <c r="K207" s="240"/>
      <c r="L207" s="244"/>
      <c r="M207" s="245"/>
      <c r="N207" s="246"/>
      <c r="O207" s="246"/>
      <c r="P207" s="246"/>
      <c r="Q207" s="246"/>
      <c r="R207" s="246"/>
      <c r="S207" s="246"/>
      <c r="T207" s="247"/>
      <c r="AT207" s="248" t="s">
        <v>166</v>
      </c>
      <c r="AU207" s="248" t="s">
        <v>86</v>
      </c>
      <c r="AV207" s="12" t="s">
        <v>75</v>
      </c>
      <c r="AW207" s="12" t="s">
        <v>33</v>
      </c>
      <c r="AX207" s="12" t="s">
        <v>70</v>
      </c>
      <c r="AY207" s="248" t="s">
        <v>157</v>
      </c>
    </row>
    <row r="208" s="11" customFormat="1">
      <c r="B208" s="227"/>
      <c r="C208" s="228"/>
      <c r="D208" s="229" t="s">
        <v>166</v>
      </c>
      <c r="E208" s="230" t="s">
        <v>21</v>
      </c>
      <c r="F208" s="231" t="s">
        <v>344</v>
      </c>
      <c r="G208" s="228"/>
      <c r="H208" s="232">
        <v>1.137</v>
      </c>
      <c r="I208" s="233"/>
      <c r="J208" s="228"/>
      <c r="K208" s="228"/>
      <c r="L208" s="234"/>
      <c r="M208" s="235"/>
      <c r="N208" s="236"/>
      <c r="O208" s="236"/>
      <c r="P208" s="236"/>
      <c r="Q208" s="236"/>
      <c r="R208" s="236"/>
      <c r="S208" s="236"/>
      <c r="T208" s="237"/>
      <c r="AT208" s="238" t="s">
        <v>166</v>
      </c>
      <c r="AU208" s="238" t="s">
        <v>86</v>
      </c>
      <c r="AV208" s="11" t="s">
        <v>86</v>
      </c>
      <c r="AW208" s="11" t="s">
        <v>33</v>
      </c>
      <c r="AX208" s="11" t="s">
        <v>70</v>
      </c>
      <c r="AY208" s="238" t="s">
        <v>157</v>
      </c>
    </row>
    <row r="209" s="11" customFormat="1">
      <c r="B209" s="227"/>
      <c r="C209" s="228"/>
      <c r="D209" s="229" t="s">
        <v>166</v>
      </c>
      <c r="E209" s="230" t="s">
        <v>21</v>
      </c>
      <c r="F209" s="231" t="s">
        <v>345</v>
      </c>
      <c r="G209" s="228"/>
      <c r="H209" s="232">
        <v>2.8010000000000002</v>
      </c>
      <c r="I209" s="233"/>
      <c r="J209" s="228"/>
      <c r="K209" s="228"/>
      <c r="L209" s="234"/>
      <c r="M209" s="235"/>
      <c r="N209" s="236"/>
      <c r="O209" s="236"/>
      <c r="P209" s="236"/>
      <c r="Q209" s="236"/>
      <c r="R209" s="236"/>
      <c r="S209" s="236"/>
      <c r="T209" s="237"/>
      <c r="AT209" s="238" t="s">
        <v>166</v>
      </c>
      <c r="AU209" s="238" t="s">
        <v>86</v>
      </c>
      <c r="AV209" s="11" t="s">
        <v>86</v>
      </c>
      <c r="AW209" s="11" t="s">
        <v>33</v>
      </c>
      <c r="AX209" s="11" t="s">
        <v>70</v>
      </c>
      <c r="AY209" s="238" t="s">
        <v>157</v>
      </c>
    </row>
    <row r="210" s="11" customFormat="1">
      <c r="B210" s="227"/>
      <c r="C210" s="228"/>
      <c r="D210" s="229" t="s">
        <v>166</v>
      </c>
      <c r="E210" s="230" t="s">
        <v>21</v>
      </c>
      <c r="F210" s="231" t="s">
        <v>346</v>
      </c>
      <c r="G210" s="228"/>
      <c r="H210" s="232">
        <v>0.119</v>
      </c>
      <c r="I210" s="233"/>
      <c r="J210" s="228"/>
      <c r="K210" s="228"/>
      <c r="L210" s="234"/>
      <c r="M210" s="235"/>
      <c r="N210" s="236"/>
      <c r="O210" s="236"/>
      <c r="P210" s="236"/>
      <c r="Q210" s="236"/>
      <c r="R210" s="236"/>
      <c r="S210" s="236"/>
      <c r="T210" s="237"/>
      <c r="AT210" s="238" t="s">
        <v>166</v>
      </c>
      <c r="AU210" s="238" t="s">
        <v>86</v>
      </c>
      <c r="AV210" s="11" t="s">
        <v>86</v>
      </c>
      <c r="AW210" s="11" t="s">
        <v>33</v>
      </c>
      <c r="AX210" s="11" t="s">
        <v>70</v>
      </c>
      <c r="AY210" s="238" t="s">
        <v>157</v>
      </c>
    </row>
    <row r="211" s="13" customFormat="1">
      <c r="B211" s="249"/>
      <c r="C211" s="250"/>
      <c r="D211" s="229" t="s">
        <v>166</v>
      </c>
      <c r="E211" s="251" t="s">
        <v>102</v>
      </c>
      <c r="F211" s="252" t="s">
        <v>176</v>
      </c>
      <c r="G211" s="250"/>
      <c r="H211" s="253">
        <v>4.0570000000000004</v>
      </c>
      <c r="I211" s="254"/>
      <c r="J211" s="250"/>
      <c r="K211" s="250"/>
      <c r="L211" s="255"/>
      <c r="M211" s="256"/>
      <c r="N211" s="257"/>
      <c r="O211" s="257"/>
      <c r="P211" s="257"/>
      <c r="Q211" s="257"/>
      <c r="R211" s="257"/>
      <c r="S211" s="257"/>
      <c r="T211" s="258"/>
      <c r="AT211" s="259" t="s">
        <v>166</v>
      </c>
      <c r="AU211" s="259" t="s">
        <v>86</v>
      </c>
      <c r="AV211" s="13" t="s">
        <v>164</v>
      </c>
      <c r="AW211" s="13" t="s">
        <v>33</v>
      </c>
      <c r="AX211" s="13" t="s">
        <v>75</v>
      </c>
      <c r="AY211" s="259" t="s">
        <v>157</v>
      </c>
    </row>
    <row r="212" s="1" customFormat="1" ht="25.5" customHeight="1">
      <c r="B212" s="46"/>
      <c r="C212" s="215" t="s">
        <v>347</v>
      </c>
      <c r="D212" s="215" t="s">
        <v>160</v>
      </c>
      <c r="E212" s="216" t="s">
        <v>348</v>
      </c>
      <c r="F212" s="217" t="s">
        <v>349</v>
      </c>
      <c r="G212" s="218" t="s">
        <v>208</v>
      </c>
      <c r="H212" s="219">
        <v>2</v>
      </c>
      <c r="I212" s="220"/>
      <c r="J212" s="221">
        <f>ROUND(I212*H212,2)</f>
        <v>0</v>
      </c>
      <c r="K212" s="217" t="s">
        <v>163</v>
      </c>
      <c r="L212" s="72"/>
      <c r="M212" s="222" t="s">
        <v>21</v>
      </c>
      <c r="N212" s="223" t="s">
        <v>41</v>
      </c>
      <c r="O212" s="47"/>
      <c r="P212" s="224">
        <f>O212*H212</f>
        <v>0</v>
      </c>
      <c r="Q212" s="224">
        <v>0</v>
      </c>
      <c r="R212" s="224">
        <f>Q212*H212</f>
        <v>0</v>
      </c>
      <c r="S212" s="224">
        <v>0.097000000000000003</v>
      </c>
      <c r="T212" s="225">
        <f>S212*H212</f>
        <v>0.19400000000000001</v>
      </c>
      <c r="AR212" s="24" t="s">
        <v>164</v>
      </c>
      <c r="AT212" s="24" t="s">
        <v>160</v>
      </c>
      <c r="AU212" s="24" t="s">
        <v>86</v>
      </c>
      <c r="AY212" s="24" t="s">
        <v>157</v>
      </c>
      <c r="BE212" s="226">
        <f>IF(N212="základní",J212,0)</f>
        <v>0</v>
      </c>
      <c r="BF212" s="226">
        <f>IF(N212="snížená",J212,0)</f>
        <v>0</v>
      </c>
      <c r="BG212" s="226">
        <f>IF(N212="zákl. přenesená",J212,0)</f>
        <v>0</v>
      </c>
      <c r="BH212" s="226">
        <f>IF(N212="sníž. přenesená",J212,0)</f>
        <v>0</v>
      </c>
      <c r="BI212" s="226">
        <f>IF(N212="nulová",J212,0)</f>
        <v>0</v>
      </c>
      <c r="BJ212" s="24" t="s">
        <v>75</v>
      </c>
      <c r="BK212" s="226">
        <f>ROUND(I212*H212,2)</f>
        <v>0</v>
      </c>
      <c r="BL212" s="24" t="s">
        <v>164</v>
      </c>
      <c r="BM212" s="24" t="s">
        <v>350</v>
      </c>
    </row>
    <row r="213" s="12" customFormat="1">
      <c r="B213" s="239"/>
      <c r="C213" s="240"/>
      <c r="D213" s="229" t="s">
        <v>166</v>
      </c>
      <c r="E213" s="241" t="s">
        <v>21</v>
      </c>
      <c r="F213" s="242" t="s">
        <v>351</v>
      </c>
      <c r="G213" s="240"/>
      <c r="H213" s="241" t="s">
        <v>21</v>
      </c>
      <c r="I213" s="243"/>
      <c r="J213" s="240"/>
      <c r="K213" s="240"/>
      <c r="L213" s="244"/>
      <c r="M213" s="245"/>
      <c r="N213" s="246"/>
      <c r="O213" s="246"/>
      <c r="P213" s="246"/>
      <c r="Q213" s="246"/>
      <c r="R213" s="246"/>
      <c r="S213" s="246"/>
      <c r="T213" s="247"/>
      <c r="AT213" s="248" t="s">
        <v>166</v>
      </c>
      <c r="AU213" s="248" t="s">
        <v>86</v>
      </c>
      <c r="AV213" s="12" t="s">
        <v>75</v>
      </c>
      <c r="AW213" s="12" t="s">
        <v>33</v>
      </c>
      <c r="AX213" s="12" t="s">
        <v>70</v>
      </c>
      <c r="AY213" s="248" t="s">
        <v>157</v>
      </c>
    </row>
    <row r="214" s="11" customFormat="1">
      <c r="B214" s="227"/>
      <c r="C214" s="228"/>
      <c r="D214" s="229" t="s">
        <v>166</v>
      </c>
      <c r="E214" s="230" t="s">
        <v>21</v>
      </c>
      <c r="F214" s="231" t="s">
        <v>352</v>
      </c>
      <c r="G214" s="228"/>
      <c r="H214" s="232">
        <v>2</v>
      </c>
      <c r="I214" s="233"/>
      <c r="J214" s="228"/>
      <c r="K214" s="228"/>
      <c r="L214" s="234"/>
      <c r="M214" s="235"/>
      <c r="N214" s="236"/>
      <c r="O214" s="236"/>
      <c r="P214" s="236"/>
      <c r="Q214" s="236"/>
      <c r="R214" s="236"/>
      <c r="S214" s="236"/>
      <c r="T214" s="237"/>
      <c r="AT214" s="238" t="s">
        <v>166</v>
      </c>
      <c r="AU214" s="238" t="s">
        <v>86</v>
      </c>
      <c r="AV214" s="11" t="s">
        <v>86</v>
      </c>
      <c r="AW214" s="11" t="s">
        <v>33</v>
      </c>
      <c r="AX214" s="11" t="s">
        <v>75</v>
      </c>
      <c r="AY214" s="238" t="s">
        <v>157</v>
      </c>
    </row>
    <row r="215" s="10" customFormat="1" ht="29.88" customHeight="1">
      <c r="B215" s="199"/>
      <c r="C215" s="200"/>
      <c r="D215" s="201" t="s">
        <v>69</v>
      </c>
      <c r="E215" s="213" t="s">
        <v>353</v>
      </c>
      <c r="F215" s="213" t="s">
        <v>354</v>
      </c>
      <c r="G215" s="200"/>
      <c r="H215" s="200"/>
      <c r="I215" s="203"/>
      <c r="J215" s="214">
        <f>BK215</f>
        <v>0</v>
      </c>
      <c r="K215" s="200"/>
      <c r="L215" s="205"/>
      <c r="M215" s="206"/>
      <c r="N215" s="207"/>
      <c r="O215" s="207"/>
      <c r="P215" s="208">
        <f>SUM(P216:P227)</f>
        <v>0</v>
      </c>
      <c r="Q215" s="207"/>
      <c r="R215" s="208">
        <f>SUM(R216:R227)</f>
        <v>0</v>
      </c>
      <c r="S215" s="207"/>
      <c r="T215" s="209">
        <f>SUM(T216:T227)</f>
        <v>0</v>
      </c>
      <c r="AR215" s="210" t="s">
        <v>75</v>
      </c>
      <c r="AT215" s="211" t="s">
        <v>69</v>
      </c>
      <c r="AU215" s="211" t="s">
        <v>75</v>
      </c>
      <c r="AY215" s="210" t="s">
        <v>157</v>
      </c>
      <c r="BK215" s="212">
        <f>SUM(BK216:BK227)</f>
        <v>0</v>
      </c>
    </row>
    <row r="216" s="1" customFormat="1" ht="25.5" customHeight="1">
      <c r="B216" s="46"/>
      <c r="C216" s="215" t="s">
        <v>355</v>
      </c>
      <c r="D216" s="215" t="s">
        <v>160</v>
      </c>
      <c r="E216" s="216" t="s">
        <v>356</v>
      </c>
      <c r="F216" s="217" t="s">
        <v>357</v>
      </c>
      <c r="G216" s="218" t="s">
        <v>188</v>
      </c>
      <c r="H216" s="219">
        <v>47.357999999999997</v>
      </c>
      <c r="I216" s="220"/>
      <c r="J216" s="221">
        <f>ROUND(I216*H216,2)</f>
        <v>0</v>
      </c>
      <c r="K216" s="217" t="s">
        <v>163</v>
      </c>
      <c r="L216" s="72"/>
      <c r="M216" s="222" t="s">
        <v>21</v>
      </c>
      <c r="N216" s="223" t="s">
        <v>41</v>
      </c>
      <c r="O216" s="47"/>
      <c r="P216" s="224">
        <f>O216*H216</f>
        <v>0</v>
      </c>
      <c r="Q216" s="224">
        <v>0</v>
      </c>
      <c r="R216" s="224">
        <f>Q216*H216</f>
        <v>0</v>
      </c>
      <c r="S216" s="224">
        <v>0</v>
      </c>
      <c r="T216" s="225">
        <f>S216*H216</f>
        <v>0</v>
      </c>
      <c r="AR216" s="24" t="s">
        <v>164</v>
      </c>
      <c r="AT216" s="24" t="s">
        <v>160</v>
      </c>
      <c r="AU216" s="24" t="s">
        <v>86</v>
      </c>
      <c r="AY216" s="24" t="s">
        <v>157</v>
      </c>
      <c r="BE216" s="226">
        <f>IF(N216="základní",J216,0)</f>
        <v>0</v>
      </c>
      <c r="BF216" s="226">
        <f>IF(N216="snížená",J216,0)</f>
        <v>0</v>
      </c>
      <c r="BG216" s="226">
        <f>IF(N216="zákl. přenesená",J216,0)</f>
        <v>0</v>
      </c>
      <c r="BH216" s="226">
        <f>IF(N216="sníž. přenesená",J216,0)</f>
        <v>0</v>
      </c>
      <c r="BI216" s="226">
        <f>IF(N216="nulová",J216,0)</f>
        <v>0</v>
      </c>
      <c r="BJ216" s="24" t="s">
        <v>75</v>
      </c>
      <c r="BK216" s="226">
        <f>ROUND(I216*H216,2)</f>
        <v>0</v>
      </c>
      <c r="BL216" s="24" t="s">
        <v>164</v>
      </c>
      <c r="BM216" s="24" t="s">
        <v>358</v>
      </c>
    </row>
    <row r="217" s="1" customFormat="1" ht="16.5" customHeight="1">
      <c r="B217" s="46"/>
      <c r="C217" s="215" t="s">
        <v>359</v>
      </c>
      <c r="D217" s="215" t="s">
        <v>160</v>
      </c>
      <c r="E217" s="216" t="s">
        <v>360</v>
      </c>
      <c r="F217" s="217" t="s">
        <v>361</v>
      </c>
      <c r="G217" s="218" t="s">
        <v>100</v>
      </c>
      <c r="H217" s="219">
        <v>30</v>
      </c>
      <c r="I217" s="220"/>
      <c r="J217" s="221">
        <f>ROUND(I217*H217,2)</f>
        <v>0</v>
      </c>
      <c r="K217" s="217" t="s">
        <v>163</v>
      </c>
      <c r="L217" s="72"/>
      <c r="M217" s="222" t="s">
        <v>21</v>
      </c>
      <c r="N217" s="223" t="s">
        <v>41</v>
      </c>
      <c r="O217" s="47"/>
      <c r="P217" s="224">
        <f>O217*H217</f>
        <v>0</v>
      </c>
      <c r="Q217" s="224">
        <v>0</v>
      </c>
      <c r="R217" s="224">
        <f>Q217*H217</f>
        <v>0</v>
      </c>
      <c r="S217" s="224">
        <v>0</v>
      </c>
      <c r="T217" s="225">
        <f>S217*H217</f>
        <v>0</v>
      </c>
      <c r="AR217" s="24" t="s">
        <v>164</v>
      </c>
      <c r="AT217" s="24" t="s">
        <v>160</v>
      </c>
      <c r="AU217" s="24" t="s">
        <v>86</v>
      </c>
      <c r="AY217" s="24" t="s">
        <v>157</v>
      </c>
      <c r="BE217" s="226">
        <f>IF(N217="základní",J217,0)</f>
        <v>0</v>
      </c>
      <c r="BF217" s="226">
        <f>IF(N217="snížená",J217,0)</f>
        <v>0</v>
      </c>
      <c r="BG217" s="226">
        <f>IF(N217="zákl. přenesená",J217,0)</f>
        <v>0</v>
      </c>
      <c r="BH217" s="226">
        <f>IF(N217="sníž. přenesená",J217,0)</f>
        <v>0</v>
      </c>
      <c r="BI217" s="226">
        <f>IF(N217="nulová",J217,0)</f>
        <v>0</v>
      </c>
      <c r="BJ217" s="24" t="s">
        <v>75</v>
      </c>
      <c r="BK217" s="226">
        <f>ROUND(I217*H217,2)</f>
        <v>0</v>
      </c>
      <c r="BL217" s="24" t="s">
        <v>164</v>
      </c>
      <c r="BM217" s="24" t="s">
        <v>362</v>
      </c>
    </row>
    <row r="218" s="11" customFormat="1">
      <c r="B218" s="227"/>
      <c r="C218" s="228"/>
      <c r="D218" s="229" t="s">
        <v>166</v>
      </c>
      <c r="E218" s="230" t="s">
        <v>21</v>
      </c>
      <c r="F218" s="231" t="s">
        <v>363</v>
      </c>
      <c r="G218" s="228"/>
      <c r="H218" s="232">
        <v>30</v>
      </c>
      <c r="I218" s="233"/>
      <c r="J218" s="228"/>
      <c r="K218" s="228"/>
      <c r="L218" s="234"/>
      <c r="M218" s="235"/>
      <c r="N218" s="236"/>
      <c r="O218" s="236"/>
      <c r="P218" s="236"/>
      <c r="Q218" s="236"/>
      <c r="R218" s="236"/>
      <c r="S218" s="236"/>
      <c r="T218" s="237"/>
      <c r="AT218" s="238" t="s">
        <v>166</v>
      </c>
      <c r="AU218" s="238" t="s">
        <v>86</v>
      </c>
      <c r="AV218" s="11" t="s">
        <v>86</v>
      </c>
      <c r="AW218" s="11" t="s">
        <v>33</v>
      </c>
      <c r="AX218" s="11" t="s">
        <v>75</v>
      </c>
      <c r="AY218" s="238" t="s">
        <v>157</v>
      </c>
    </row>
    <row r="219" s="1" customFormat="1" ht="25.5" customHeight="1">
      <c r="B219" s="46"/>
      <c r="C219" s="215" t="s">
        <v>364</v>
      </c>
      <c r="D219" s="215" t="s">
        <v>160</v>
      </c>
      <c r="E219" s="216" t="s">
        <v>365</v>
      </c>
      <c r="F219" s="217" t="s">
        <v>366</v>
      </c>
      <c r="G219" s="218" t="s">
        <v>100</v>
      </c>
      <c r="H219" s="219">
        <v>450</v>
      </c>
      <c r="I219" s="220"/>
      <c r="J219" s="221">
        <f>ROUND(I219*H219,2)</f>
        <v>0</v>
      </c>
      <c r="K219" s="217" t="s">
        <v>163</v>
      </c>
      <c r="L219" s="72"/>
      <c r="M219" s="222" t="s">
        <v>21</v>
      </c>
      <c r="N219" s="223" t="s">
        <v>41</v>
      </c>
      <c r="O219" s="47"/>
      <c r="P219" s="224">
        <f>O219*H219</f>
        <v>0</v>
      </c>
      <c r="Q219" s="224">
        <v>0</v>
      </c>
      <c r="R219" s="224">
        <f>Q219*H219</f>
        <v>0</v>
      </c>
      <c r="S219" s="224">
        <v>0</v>
      </c>
      <c r="T219" s="225">
        <f>S219*H219</f>
        <v>0</v>
      </c>
      <c r="AR219" s="24" t="s">
        <v>164</v>
      </c>
      <c r="AT219" s="24" t="s">
        <v>160</v>
      </c>
      <c r="AU219" s="24" t="s">
        <v>86</v>
      </c>
      <c r="AY219" s="24" t="s">
        <v>157</v>
      </c>
      <c r="BE219" s="226">
        <f>IF(N219="základní",J219,0)</f>
        <v>0</v>
      </c>
      <c r="BF219" s="226">
        <f>IF(N219="snížená",J219,0)</f>
        <v>0</v>
      </c>
      <c r="BG219" s="226">
        <f>IF(N219="zákl. přenesená",J219,0)</f>
        <v>0</v>
      </c>
      <c r="BH219" s="226">
        <f>IF(N219="sníž. přenesená",J219,0)</f>
        <v>0</v>
      </c>
      <c r="BI219" s="226">
        <f>IF(N219="nulová",J219,0)</f>
        <v>0</v>
      </c>
      <c r="BJ219" s="24" t="s">
        <v>75</v>
      </c>
      <c r="BK219" s="226">
        <f>ROUND(I219*H219,2)</f>
        <v>0</v>
      </c>
      <c r="BL219" s="24" t="s">
        <v>164</v>
      </c>
      <c r="BM219" s="24" t="s">
        <v>367</v>
      </c>
    </row>
    <row r="220" s="11" customFormat="1">
      <c r="B220" s="227"/>
      <c r="C220" s="228"/>
      <c r="D220" s="229" t="s">
        <v>166</v>
      </c>
      <c r="E220" s="228"/>
      <c r="F220" s="231" t="s">
        <v>368</v>
      </c>
      <c r="G220" s="228"/>
      <c r="H220" s="232">
        <v>450</v>
      </c>
      <c r="I220" s="233"/>
      <c r="J220" s="228"/>
      <c r="K220" s="228"/>
      <c r="L220" s="234"/>
      <c r="M220" s="235"/>
      <c r="N220" s="236"/>
      <c r="O220" s="236"/>
      <c r="P220" s="236"/>
      <c r="Q220" s="236"/>
      <c r="R220" s="236"/>
      <c r="S220" s="236"/>
      <c r="T220" s="237"/>
      <c r="AT220" s="238" t="s">
        <v>166</v>
      </c>
      <c r="AU220" s="238" t="s">
        <v>86</v>
      </c>
      <c r="AV220" s="11" t="s">
        <v>86</v>
      </c>
      <c r="AW220" s="11" t="s">
        <v>6</v>
      </c>
      <c r="AX220" s="11" t="s">
        <v>75</v>
      </c>
      <c r="AY220" s="238" t="s">
        <v>157</v>
      </c>
    </row>
    <row r="221" s="1" customFormat="1" ht="25.5" customHeight="1">
      <c r="B221" s="46"/>
      <c r="C221" s="215" t="s">
        <v>369</v>
      </c>
      <c r="D221" s="215" t="s">
        <v>160</v>
      </c>
      <c r="E221" s="216" t="s">
        <v>370</v>
      </c>
      <c r="F221" s="217" t="s">
        <v>371</v>
      </c>
      <c r="G221" s="218" t="s">
        <v>188</v>
      </c>
      <c r="H221" s="219">
        <v>47.357999999999997</v>
      </c>
      <c r="I221" s="220"/>
      <c r="J221" s="221">
        <f>ROUND(I221*H221,2)</f>
        <v>0</v>
      </c>
      <c r="K221" s="217" t="s">
        <v>163</v>
      </c>
      <c r="L221" s="72"/>
      <c r="M221" s="222" t="s">
        <v>21</v>
      </c>
      <c r="N221" s="223" t="s">
        <v>41</v>
      </c>
      <c r="O221" s="47"/>
      <c r="P221" s="224">
        <f>O221*H221</f>
        <v>0</v>
      </c>
      <c r="Q221" s="224">
        <v>0</v>
      </c>
      <c r="R221" s="224">
        <f>Q221*H221</f>
        <v>0</v>
      </c>
      <c r="S221" s="224">
        <v>0</v>
      </c>
      <c r="T221" s="225">
        <f>S221*H221</f>
        <v>0</v>
      </c>
      <c r="AR221" s="24" t="s">
        <v>164</v>
      </c>
      <c r="AT221" s="24" t="s">
        <v>160</v>
      </c>
      <c r="AU221" s="24" t="s">
        <v>86</v>
      </c>
      <c r="AY221" s="24" t="s">
        <v>157</v>
      </c>
      <c r="BE221" s="226">
        <f>IF(N221="základní",J221,0)</f>
        <v>0</v>
      </c>
      <c r="BF221" s="226">
        <f>IF(N221="snížená",J221,0)</f>
        <v>0</v>
      </c>
      <c r="BG221" s="226">
        <f>IF(N221="zákl. přenesená",J221,0)</f>
        <v>0</v>
      </c>
      <c r="BH221" s="226">
        <f>IF(N221="sníž. přenesená",J221,0)</f>
        <v>0</v>
      </c>
      <c r="BI221" s="226">
        <f>IF(N221="nulová",J221,0)</f>
        <v>0</v>
      </c>
      <c r="BJ221" s="24" t="s">
        <v>75</v>
      </c>
      <c r="BK221" s="226">
        <f>ROUND(I221*H221,2)</f>
        <v>0</v>
      </c>
      <c r="BL221" s="24" t="s">
        <v>164</v>
      </c>
      <c r="BM221" s="24" t="s">
        <v>372</v>
      </c>
    </row>
    <row r="222" s="1" customFormat="1" ht="25.5" customHeight="1">
      <c r="B222" s="46"/>
      <c r="C222" s="215" t="s">
        <v>373</v>
      </c>
      <c r="D222" s="215" t="s">
        <v>160</v>
      </c>
      <c r="E222" s="216" t="s">
        <v>374</v>
      </c>
      <c r="F222" s="217" t="s">
        <v>375</v>
      </c>
      <c r="G222" s="218" t="s">
        <v>188</v>
      </c>
      <c r="H222" s="219">
        <v>663.01199999999994</v>
      </c>
      <c r="I222" s="220"/>
      <c r="J222" s="221">
        <f>ROUND(I222*H222,2)</f>
        <v>0</v>
      </c>
      <c r="K222" s="217" t="s">
        <v>163</v>
      </c>
      <c r="L222" s="72"/>
      <c r="M222" s="222" t="s">
        <v>21</v>
      </c>
      <c r="N222" s="223" t="s">
        <v>41</v>
      </c>
      <c r="O222" s="47"/>
      <c r="P222" s="224">
        <f>O222*H222</f>
        <v>0</v>
      </c>
      <c r="Q222" s="224">
        <v>0</v>
      </c>
      <c r="R222" s="224">
        <f>Q222*H222</f>
        <v>0</v>
      </c>
      <c r="S222" s="224">
        <v>0</v>
      </c>
      <c r="T222" s="225">
        <f>S222*H222</f>
        <v>0</v>
      </c>
      <c r="AR222" s="24" t="s">
        <v>164</v>
      </c>
      <c r="AT222" s="24" t="s">
        <v>160</v>
      </c>
      <c r="AU222" s="24" t="s">
        <v>86</v>
      </c>
      <c r="AY222" s="24" t="s">
        <v>157</v>
      </c>
      <c r="BE222" s="226">
        <f>IF(N222="základní",J222,0)</f>
        <v>0</v>
      </c>
      <c r="BF222" s="226">
        <f>IF(N222="snížená",J222,0)</f>
        <v>0</v>
      </c>
      <c r="BG222" s="226">
        <f>IF(N222="zákl. přenesená",J222,0)</f>
        <v>0</v>
      </c>
      <c r="BH222" s="226">
        <f>IF(N222="sníž. přenesená",J222,0)</f>
        <v>0</v>
      </c>
      <c r="BI222" s="226">
        <f>IF(N222="nulová",J222,0)</f>
        <v>0</v>
      </c>
      <c r="BJ222" s="24" t="s">
        <v>75</v>
      </c>
      <c r="BK222" s="226">
        <f>ROUND(I222*H222,2)</f>
        <v>0</v>
      </c>
      <c r="BL222" s="24" t="s">
        <v>164</v>
      </c>
      <c r="BM222" s="24" t="s">
        <v>376</v>
      </c>
    </row>
    <row r="223" s="11" customFormat="1">
      <c r="B223" s="227"/>
      <c r="C223" s="228"/>
      <c r="D223" s="229" t="s">
        <v>166</v>
      </c>
      <c r="E223" s="228"/>
      <c r="F223" s="231" t="s">
        <v>377</v>
      </c>
      <c r="G223" s="228"/>
      <c r="H223" s="232">
        <v>663.01199999999994</v>
      </c>
      <c r="I223" s="233"/>
      <c r="J223" s="228"/>
      <c r="K223" s="228"/>
      <c r="L223" s="234"/>
      <c r="M223" s="235"/>
      <c r="N223" s="236"/>
      <c r="O223" s="236"/>
      <c r="P223" s="236"/>
      <c r="Q223" s="236"/>
      <c r="R223" s="236"/>
      <c r="S223" s="236"/>
      <c r="T223" s="237"/>
      <c r="AT223" s="238" t="s">
        <v>166</v>
      </c>
      <c r="AU223" s="238" t="s">
        <v>86</v>
      </c>
      <c r="AV223" s="11" t="s">
        <v>86</v>
      </c>
      <c r="AW223" s="11" t="s">
        <v>6</v>
      </c>
      <c r="AX223" s="11" t="s">
        <v>75</v>
      </c>
      <c r="AY223" s="238" t="s">
        <v>157</v>
      </c>
    </row>
    <row r="224" s="1" customFormat="1" ht="25.5" customHeight="1">
      <c r="B224" s="46"/>
      <c r="C224" s="215" t="s">
        <v>378</v>
      </c>
      <c r="D224" s="215" t="s">
        <v>160</v>
      </c>
      <c r="E224" s="216" t="s">
        <v>379</v>
      </c>
      <c r="F224" s="217" t="s">
        <v>380</v>
      </c>
      <c r="G224" s="218" t="s">
        <v>188</v>
      </c>
      <c r="H224" s="219">
        <v>37.616999999999997</v>
      </c>
      <c r="I224" s="220"/>
      <c r="J224" s="221">
        <f>ROUND(I224*H224,2)</f>
        <v>0</v>
      </c>
      <c r="K224" s="217" t="s">
        <v>163</v>
      </c>
      <c r="L224" s="72"/>
      <c r="M224" s="222" t="s">
        <v>21</v>
      </c>
      <c r="N224" s="223" t="s">
        <v>41</v>
      </c>
      <c r="O224" s="47"/>
      <c r="P224" s="224">
        <f>O224*H224</f>
        <v>0</v>
      </c>
      <c r="Q224" s="224">
        <v>0</v>
      </c>
      <c r="R224" s="224">
        <f>Q224*H224</f>
        <v>0</v>
      </c>
      <c r="S224" s="224">
        <v>0</v>
      </c>
      <c r="T224" s="225">
        <f>S224*H224</f>
        <v>0</v>
      </c>
      <c r="AR224" s="24" t="s">
        <v>164</v>
      </c>
      <c r="AT224" s="24" t="s">
        <v>160</v>
      </c>
      <c r="AU224" s="24" t="s">
        <v>86</v>
      </c>
      <c r="AY224" s="24" t="s">
        <v>157</v>
      </c>
      <c r="BE224" s="226">
        <f>IF(N224="základní",J224,0)</f>
        <v>0</v>
      </c>
      <c r="BF224" s="226">
        <f>IF(N224="snížená",J224,0)</f>
        <v>0</v>
      </c>
      <c r="BG224" s="226">
        <f>IF(N224="zákl. přenesená",J224,0)</f>
        <v>0</v>
      </c>
      <c r="BH224" s="226">
        <f>IF(N224="sníž. přenesená",J224,0)</f>
        <v>0</v>
      </c>
      <c r="BI224" s="226">
        <f>IF(N224="nulová",J224,0)</f>
        <v>0</v>
      </c>
      <c r="BJ224" s="24" t="s">
        <v>75</v>
      </c>
      <c r="BK224" s="226">
        <f>ROUND(I224*H224,2)</f>
        <v>0</v>
      </c>
      <c r="BL224" s="24" t="s">
        <v>164</v>
      </c>
      <c r="BM224" s="24" t="s">
        <v>381</v>
      </c>
    </row>
    <row r="225" s="1" customFormat="1">
      <c r="B225" s="46"/>
      <c r="C225" s="74"/>
      <c r="D225" s="229" t="s">
        <v>267</v>
      </c>
      <c r="E225" s="74"/>
      <c r="F225" s="260" t="s">
        <v>382</v>
      </c>
      <c r="G225" s="74"/>
      <c r="H225" s="74"/>
      <c r="I225" s="186"/>
      <c r="J225" s="74"/>
      <c r="K225" s="74"/>
      <c r="L225" s="72"/>
      <c r="M225" s="261"/>
      <c r="N225" s="47"/>
      <c r="O225" s="47"/>
      <c r="P225" s="47"/>
      <c r="Q225" s="47"/>
      <c r="R225" s="47"/>
      <c r="S225" s="47"/>
      <c r="T225" s="95"/>
      <c r="AT225" s="24" t="s">
        <v>267</v>
      </c>
      <c r="AU225" s="24" t="s">
        <v>86</v>
      </c>
    </row>
    <row r="226" s="1" customFormat="1" ht="25.5" customHeight="1">
      <c r="B226" s="46"/>
      <c r="C226" s="215" t="s">
        <v>383</v>
      </c>
      <c r="D226" s="215" t="s">
        <v>160</v>
      </c>
      <c r="E226" s="216" t="s">
        <v>384</v>
      </c>
      <c r="F226" s="217" t="s">
        <v>385</v>
      </c>
      <c r="G226" s="218" t="s">
        <v>188</v>
      </c>
      <c r="H226" s="219">
        <v>9.7409999999999997</v>
      </c>
      <c r="I226" s="220"/>
      <c r="J226" s="221">
        <f>ROUND(I226*H226,2)</f>
        <v>0</v>
      </c>
      <c r="K226" s="217" t="s">
        <v>163</v>
      </c>
      <c r="L226" s="72"/>
      <c r="M226" s="222" t="s">
        <v>21</v>
      </c>
      <c r="N226" s="223" t="s">
        <v>41</v>
      </c>
      <c r="O226" s="47"/>
      <c r="P226" s="224">
        <f>O226*H226</f>
        <v>0</v>
      </c>
      <c r="Q226" s="224">
        <v>0</v>
      </c>
      <c r="R226" s="224">
        <f>Q226*H226</f>
        <v>0</v>
      </c>
      <c r="S226" s="224">
        <v>0</v>
      </c>
      <c r="T226" s="225">
        <f>S226*H226</f>
        <v>0</v>
      </c>
      <c r="AR226" s="24" t="s">
        <v>164</v>
      </c>
      <c r="AT226" s="24" t="s">
        <v>160</v>
      </c>
      <c r="AU226" s="24" t="s">
        <v>86</v>
      </c>
      <c r="AY226" s="24" t="s">
        <v>157</v>
      </c>
      <c r="BE226" s="226">
        <f>IF(N226="základní",J226,0)</f>
        <v>0</v>
      </c>
      <c r="BF226" s="226">
        <f>IF(N226="snížená",J226,0)</f>
        <v>0</v>
      </c>
      <c r="BG226" s="226">
        <f>IF(N226="zákl. přenesená",J226,0)</f>
        <v>0</v>
      </c>
      <c r="BH226" s="226">
        <f>IF(N226="sníž. přenesená",J226,0)</f>
        <v>0</v>
      </c>
      <c r="BI226" s="226">
        <f>IF(N226="nulová",J226,0)</f>
        <v>0</v>
      </c>
      <c r="BJ226" s="24" t="s">
        <v>75</v>
      </c>
      <c r="BK226" s="226">
        <f>ROUND(I226*H226,2)</f>
        <v>0</v>
      </c>
      <c r="BL226" s="24" t="s">
        <v>164</v>
      </c>
      <c r="BM226" s="24" t="s">
        <v>386</v>
      </c>
    </row>
    <row r="227" s="1" customFormat="1">
      <c r="B227" s="46"/>
      <c r="C227" s="74"/>
      <c r="D227" s="229" t="s">
        <v>267</v>
      </c>
      <c r="E227" s="74"/>
      <c r="F227" s="260" t="s">
        <v>387</v>
      </c>
      <c r="G227" s="74"/>
      <c r="H227" s="74"/>
      <c r="I227" s="186"/>
      <c r="J227" s="74"/>
      <c r="K227" s="74"/>
      <c r="L227" s="72"/>
      <c r="M227" s="261"/>
      <c r="N227" s="47"/>
      <c r="O227" s="47"/>
      <c r="P227" s="47"/>
      <c r="Q227" s="47"/>
      <c r="R227" s="47"/>
      <c r="S227" s="47"/>
      <c r="T227" s="95"/>
      <c r="AT227" s="24" t="s">
        <v>267</v>
      </c>
      <c r="AU227" s="24" t="s">
        <v>86</v>
      </c>
    </row>
    <row r="228" s="10" customFormat="1" ht="29.88" customHeight="1">
      <c r="B228" s="199"/>
      <c r="C228" s="200"/>
      <c r="D228" s="201" t="s">
        <v>69</v>
      </c>
      <c r="E228" s="213" t="s">
        <v>388</v>
      </c>
      <c r="F228" s="213" t="s">
        <v>389</v>
      </c>
      <c r="G228" s="200"/>
      <c r="H228" s="200"/>
      <c r="I228" s="203"/>
      <c r="J228" s="214">
        <f>BK228</f>
        <v>0</v>
      </c>
      <c r="K228" s="200"/>
      <c r="L228" s="205"/>
      <c r="M228" s="206"/>
      <c r="N228" s="207"/>
      <c r="O228" s="207"/>
      <c r="P228" s="208">
        <f>P229</f>
        <v>0</v>
      </c>
      <c r="Q228" s="207"/>
      <c r="R228" s="208">
        <f>R229</f>
        <v>0</v>
      </c>
      <c r="S228" s="207"/>
      <c r="T228" s="209">
        <f>T229</f>
        <v>0</v>
      </c>
      <c r="AR228" s="210" t="s">
        <v>75</v>
      </c>
      <c r="AT228" s="211" t="s">
        <v>69</v>
      </c>
      <c r="AU228" s="211" t="s">
        <v>75</v>
      </c>
      <c r="AY228" s="210" t="s">
        <v>157</v>
      </c>
      <c r="BK228" s="212">
        <f>BK229</f>
        <v>0</v>
      </c>
    </row>
    <row r="229" s="1" customFormat="1" ht="38.25" customHeight="1">
      <c r="B229" s="46"/>
      <c r="C229" s="215" t="s">
        <v>390</v>
      </c>
      <c r="D229" s="215" t="s">
        <v>160</v>
      </c>
      <c r="E229" s="216" t="s">
        <v>391</v>
      </c>
      <c r="F229" s="217" t="s">
        <v>392</v>
      </c>
      <c r="G229" s="218" t="s">
        <v>188</v>
      </c>
      <c r="H229" s="219">
        <v>13.661</v>
      </c>
      <c r="I229" s="220"/>
      <c r="J229" s="221">
        <f>ROUND(I229*H229,2)</f>
        <v>0</v>
      </c>
      <c r="K229" s="217" t="s">
        <v>163</v>
      </c>
      <c r="L229" s="72"/>
      <c r="M229" s="222" t="s">
        <v>21</v>
      </c>
      <c r="N229" s="223" t="s">
        <v>41</v>
      </c>
      <c r="O229" s="47"/>
      <c r="P229" s="224">
        <f>O229*H229</f>
        <v>0</v>
      </c>
      <c r="Q229" s="224">
        <v>0</v>
      </c>
      <c r="R229" s="224">
        <f>Q229*H229</f>
        <v>0</v>
      </c>
      <c r="S229" s="224">
        <v>0</v>
      </c>
      <c r="T229" s="225">
        <f>S229*H229</f>
        <v>0</v>
      </c>
      <c r="AR229" s="24" t="s">
        <v>164</v>
      </c>
      <c r="AT229" s="24" t="s">
        <v>160</v>
      </c>
      <c r="AU229" s="24" t="s">
        <v>86</v>
      </c>
      <c r="AY229" s="24" t="s">
        <v>157</v>
      </c>
      <c r="BE229" s="226">
        <f>IF(N229="základní",J229,0)</f>
        <v>0</v>
      </c>
      <c r="BF229" s="226">
        <f>IF(N229="snížená",J229,0)</f>
        <v>0</v>
      </c>
      <c r="BG229" s="226">
        <f>IF(N229="zákl. přenesená",J229,0)</f>
        <v>0</v>
      </c>
      <c r="BH229" s="226">
        <f>IF(N229="sníž. přenesená",J229,0)</f>
        <v>0</v>
      </c>
      <c r="BI229" s="226">
        <f>IF(N229="nulová",J229,0)</f>
        <v>0</v>
      </c>
      <c r="BJ229" s="24" t="s">
        <v>75</v>
      </c>
      <c r="BK229" s="226">
        <f>ROUND(I229*H229,2)</f>
        <v>0</v>
      </c>
      <c r="BL229" s="24" t="s">
        <v>164</v>
      </c>
      <c r="BM229" s="24" t="s">
        <v>393</v>
      </c>
    </row>
    <row r="230" s="10" customFormat="1" ht="37.44" customHeight="1">
      <c r="B230" s="199"/>
      <c r="C230" s="200"/>
      <c r="D230" s="201" t="s">
        <v>69</v>
      </c>
      <c r="E230" s="202" t="s">
        <v>394</v>
      </c>
      <c r="F230" s="202" t="s">
        <v>395</v>
      </c>
      <c r="G230" s="200"/>
      <c r="H230" s="200"/>
      <c r="I230" s="203"/>
      <c r="J230" s="204">
        <f>BK230</f>
        <v>0</v>
      </c>
      <c r="K230" s="200"/>
      <c r="L230" s="205"/>
      <c r="M230" s="206"/>
      <c r="N230" s="207"/>
      <c r="O230" s="207"/>
      <c r="P230" s="208">
        <f>P231+P249+P265+P277+P281+P463+P571+P605</f>
        <v>0</v>
      </c>
      <c r="Q230" s="207"/>
      <c r="R230" s="208">
        <f>R231+R249+R265+R277+R281+R463+R571+R605</f>
        <v>24.462648339999998</v>
      </c>
      <c r="S230" s="207"/>
      <c r="T230" s="209">
        <f>T231+T249+T265+T277+T281+T463+T571+T605</f>
        <v>9.7408805999999988</v>
      </c>
      <c r="AR230" s="210" t="s">
        <v>86</v>
      </c>
      <c r="AT230" s="211" t="s">
        <v>69</v>
      </c>
      <c r="AU230" s="211" t="s">
        <v>70</v>
      </c>
      <c r="AY230" s="210" t="s">
        <v>157</v>
      </c>
      <c r="BK230" s="212">
        <f>BK231+BK249+BK265+BK277+BK281+BK463+BK571+BK605</f>
        <v>0</v>
      </c>
    </row>
    <row r="231" s="10" customFormat="1" ht="19.92" customHeight="1">
      <c r="B231" s="199"/>
      <c r="C231" s="200"/>
      <c r="D231" s="201" t="s">
        <v>69</v>
      </c>
      <c r="E231" s="213" t="s">
        <v>396</v>
      </c>
      <c r="F231" s="213" t="s">
        <v>397</v>
      </c>
      <c r="G231" s="200"/>
      <c r="H231" s="200"/>
      <c r="I231" s="203"/>
      <c r="J231" s="214">
        <f>BK231</f>
        <v>0</v>
      </c>
      <c r="K231" s="200"/>
      <c r="L231" s="205"/>
      <c r="M231" s="206"/>
      <c r="N231" s="207"/>
      <c r="O231" s="207"/>
      <c r="P231" s="208">
        <f>SUM(P232:P248)</f>
        <v>0</v>
      </c>
      <c r="Q231" s="207"/>
      <c r="R231" s="208">
        <f>SUM(R232:R248)</f>
        <v>0.037293240000000005</v>
      </c>
      <c r="S231" s="207"/>
      <c r="T231" s="209">
        <f>SUM(T232:T248)</f>
        <v>1.6490099999999999</v>
      </c>
      <c r="AR231" s="210" t="s">
        <v>86</v>
      </c>
      <c r="AT231" s="211" t="s">
        <v>69</v>
      </c>
      <c r="AU231" s="211" t="s">
        <v>75</v>
      </c>
      <c r="AY231" s="210" t="s">
        <v>157</v>
      </c>
      <c r="BK231" s="212">
        <f>SUM(BK232:BK248)</f>
        <v>0</v>
      </c>
    </row>
    <row r="232" s="1" customFormat="1" ht="25.5" customHeight="1">
      <c r="B232" s="46"/>
      <c r="C232" s="215" t="s">
        <v>398</v>
      </c>
      <c r="D232" s="215" t="s">
        <v>160</v>
      </c>
      <c r="E232" s="216" t="s">
        <v>399</v>
      </c>
      <c r="F232" s="217" t="s">
        <v>400</v>
      </c>
      <c r="G232" s="218" t="s">
        <v>84</v>
      </c>
      <c r="H232" s="219">
        <v>274.83499999999998</v>
      </c>
      <c r="I232" s="220"/>
      <c r="J232" s="221">
        <f>ROUND(I232*H232,2)</f>
        <v>0</v>
      </c>
      <c r="K232" s="217" t="s">
        <v>163</v>
      </c>
      <c r="L232" s="72"/>
      <c r="M232" s="222" t="s">
        <v>21</v>
      </c>
      <c r="N232" s="223" t="s">
        <v>41</v>
      </c>
      <c r="O232" s="47"/>
      <c r="P232" s="224">
        <f>O232*H232</f>
        <v>0</v>
      </c>
      <c r="Q232" s="224">
        <v>0</v>
      </c>
      <c r="R232" s="224">
        <f>Q232*H232</f>
        <v>0</v>
      </c>
      <c r="S232" s="224">
        <v>0.0060000000000000001</v>
      </c>
      <c r="T232" s="225">
        <f>S232*H232</f>
        <v>1.6490099999999999</v>
      </c>
      <c r="AR232" s="24" t="s">
        <v>259</v>
      </c>
      <c r="AT232" s="24" t="s">
        <v>160</v>
      </c>
      <c r="AU232" s="24" t="s">
        <v>86</v>
      </c>
      <c r="AY232" s="24" t="s">
        <v>157</v>
      </c>
      <c r="BE232" s="226">
        <f>IF(N232="základní",J232,0)</f>
        <v>0</v>
      </c>
      <c r="BF232" s="226">
        <f>IF(N232="snížená",J232,0)</f>
        <v>0</v>
      </c>
      <c r="BG232" s="226">
        <f>IF(N232="zákl. přenesená",J232,0)</f>
        <v>0</v>
      </c>
      <c r="BH232" s="226">
        <f>IF(N232="sníž. přenesená",J232,0)</f>
        <v>0</v>
      </c>
      <c r="BI232" s="226">
        <f>IF(N232="nulová",J232,0)</f>
        <v>0</v>
      </c>
      <c r="BJ232" s="24" t="s">
        <v>75</v>
      </c>
      <c r="BK232" s="226">
        <f>ROUND(I232*H232,2)</f>
        <v>0</v>
      </c>
      <c r="BL232" s="24" t="s">
        <v>259</v>
      </c>
      <c r="BM232" s="24" t="s">
        <v>401</v>
      </c>
    </row>
    <row r="233" s="12" customFormat="1">
      <c r="B233" s="239"/>
      <c r="C233" s="240"/>
      <c r="D233" s="229" t="s">
        <v>166</v>
      </c>
      <c r="E233" s="241" t="s">
        <v>21</v>
      </c>
      <c r="F233" s="242" t="s">
        <v>402</v>
      </c>
      <c r="G233" s="240"/>
      <c r="H233" s="241" t="s">
        <v>21</v>
      </c>
      <c r="I233" s="243"/>
      <c r="J233" s="240"/>
      <c r="K233" s="240"/>
      <c r="L233" s="244"/>
      <c r="M233" s="245"/>
      <c r="N233" s="246"/>
      <c r="O233" s="246"/>
      <c r="P233" s="246"/>
      <c r="Q233" s="246"/>
      <c r="R233" s="246"/>
      <c r="S233" s="246"/>
      <c r="T233" s="247"/>
      <c r="AT233" s="248" t="s">
        <v>166</v>
      </c>
      <c r="AU233" s="248" t="s">
        <v>86</v>
      </c>
      <c r="AV233" s="12" t="s">
        <v>75</v>
      </c>
      <c r="AW233" s="12" t="s">
        <v>33</v>
      </c>
      <c r="AX233" s="12" t="s">
        <v>70</v>
      </c>
      <c r="AY233" s="248" t="s">
        <v>157</v>
      </c>
    </row>
    <row r="234" s="11" customFormat="1">
      <c r="B234" s="227"/>
      <c r="C234" s="228"/>
      <c r="D234" s="229" t="s">
        <v>166</v>
      </c>
      <c r="E234" s="230" t="s">
        <v>21</v>
      </c>
      <c r="F234" s="231" t="s">
        <v>403</v>
      </c>
      <c r="G234" s="228"/>
      <c r="H234" s="232">
        <v>272.58499999999998</v>
      </c>
      <c r="I234" s="233"/>
      <c r="J234" s="228"/>
      <c r="K234" s="228"/>
      <c r="L234" s="234"/>
      <c r="M234" s="235"/>
      <c r="N234" s="236"/>
      <c r="O234" s="236"/>
      <c r="P234" s="236"/>
      <c r="Q234" s="236"/>
      <c r="R234" s="236"/>
      <c r="S234" s="236"/>
      <c r="T234" s="237"/>
      <c r="AT234" s="238" t="s">
        <v>166</v>
      </c>
      <c r="AU234" s="238" t="s">
        <v>86</v>
      </c>
      <c r="AV234" s="11" t="s">
        <v>86</v>
      </c>
      <c r="AW234" s="11" t="s">
        <v>33</v>
      </c>
      <c r="AX234" s="11" t="s">
        <v>70</v>
      </c>
      <c r="AY234" s="238" t="s">
        <v>157</v>
      </c>
    </row>
    <row r="235" s="11" customFormat="1">
      <c r="B235" s="227"/>
      <c r="C235" s="228"/>
      <c r="D235" s="229" t="s">
        <v>166</v>
      </c>
      <c r="E235" s="230" t="s">
        <v>21</v>
      </c>
      <c r="F235" s="231" t="s">
        <v>404</v>
      </c>
      <c r="G235" s="228"/>
      <c r="H235" s="232">
        <v>2.25</v>
      </c>
      <c r="I235" s="233"/>
      <c r="J235" s="228"/>
      <c r="K235" s="228"/>
      <c r="L235" s="234"/>
      <c r="M235" s="235"/>
      <c r="N235" s="236"/>
      <c r="O235" s="236"/>
      <c r="P235" s="236"/>
      <c r="Q235" s="236"/>
      <c r="R235" s="236"/>
      <c r="S235" s="236"/>
      <c r="T235" s="237"/>
      <c r="AT235" s="238" t="s">
        <v>166</v>
      </c>
      <c r="AU235" s="238" t="s">
        <v>86</v>
      </c>
      <c r="AV235" s="11" t="s">
        <v>86</v>
      </c>
      <c r="AW235" s="11" t="s">
        <v>33</v>
      </c>
      <c r="AX235" s="11" t="s">
        <v>70</v>
      </c>
      <c r="AY235" s="238" t="s">
        <v>157</v>
      </c>
    </row>
    <row r="236" s="13" customFormat="1">
      <c r="B236" s="249"/>
      <c r="C236" s="250"/>
      <c r="D236" s="229" t="s">
        <v>166</v>
      </c>
      <c r="E236" s="251" t="s">
        <v>21</v>
      </c>
      <c r="F236" s="252" t="s">
        <v>176</v>
      </c>
      <c r="G236" s="250"/>
      <c r="H236" s="253">
        <v>274.83499999999998</v>
      </c>
      <c r="I236" s="254"/>
      <c r="J236" s="250"/>
      <c r="K236" s="250"/>
      <c r="L236" s="255"/>
      <c r="M236" s="256"/>
      <c r="N236" s="257"/>
      <c r="O236" s="257"/>
      <c r="P236" s="257"/>
      <c r="Q236" s="257"/>
      <c r="R236" s="257"/>
      <c r="S236" s="257"/>
      <c r="T236" s="258"/>
      <c r="AT236" s="259" t="s">
        <v>166</v>
      </c>
      <c r="AU236" s="259" t="s">
        <v>86</v>
      </c>
      <c r="AV236" s="13" t="s">
        <v>164</v>
      </c>
      <c r="AW236" s="13" t="s">
        <v>33</v>
      </c>
      <c r="AX236" s="13" t="s">
        <v>75</v>
      </c>
      <c r="AY236" s="259" t="s">
        <v>157</v>
      </c>
    </row>
    <row r="237" s="1" customFormat="1" ht="25.5" customHeight="1">
      <c r="B237" s="46"/>
      <c r="C237" s="215" t="s">
        <v>405</v>
      </c>
      <c r="D237" s="215" t="s">
        <v>160</v>
      </c>
      <c r="E237" s="216" t="s">
        <v>406</v>
      </c>
      <c r="F237" s="217" t="s">
        <v>407</v>
      </c>
      <c r="G237" s="218" t="s">
        <v>84</v>
      </c>
      <c r="H237" s="219">
        <v>5.7300000000000004</v>
      </c>
      <c r="I237" s="220"/>
      <c r="J237" s="221">
        <f>ROUND(I237*H237,2)</f>
        <v>0</v>
      </c>
      <c r="K237" s="217" t="s">
        <v>163</v>
      </c>
      <c r="L237" s="72"/>
      <c r="M237" s="222" t="s">
        <v>21</v>
      </c>
      <c r="N237" s="223" t="s">
        <v>41</v>
      </c>
      <c r="O237" s="47"/>
      <c r="P237" s="224">
        <f>O237*H237</f>
        <v>0</v>
      </c>
      <c r="Q237" s="224">
        <v>0</v>
      </c>
      <c r="R237" s="224">
        <f>Q237*H237</f>
        <v>0</v>
      </c>
      <c r="S237" s="224">
        <v>0</v>
      </c>
      <c r="T237" s="225">
        <f>S237*H237</f>
        <v>0</v>
      </c>
      <c r="AR237" s="24" t="s">
        <v>259</v>
      </c>
      <c r="AT237" s="24" t="s">
        <v>160</v>
      </c>
      <c r="AU237" s="24" t="s">
        <v>86</v>
      </c>
      <c r="AY237" s="24" t="s">
        <v>157</v>
      </c>
      <c r="BE237" s="226">
        <f>IF(N237="základní",J237,0)</f>
        <v>0</v>
      </c>
      <c r="BF237" s="226">
        <f>IF(N237="snížená",J237,0)</f>
        <v>0</v>
      </c>
      <c r="BG237" s="226">
        <f>IF(N237="zákl. přenesená",J237,0)</f>
        <v>0</v>
      </c>
      <c r="BH237" s="226">
        <f>IF(N237="sníž. přenesená",J237,0)</f>
        <v>0</v>
      </c>
      <c r="BI237" s="226">
        <f>IF(N237="nulová",J237,0)</f>
        <v>0</v>
      </c>
      <c r="BJ237" s="24" t="s">
        <v>75</v>
      </c>
      <c r="BK237" s="226">
        <f>ROUND(I237*H237,2)</f>
        <v>0</v>
      </c>
      <c r="BL237" s="24" t="s">
        <v>259</v>
      </c>
      <c r="BM237" s="24" t="s">
        <v>408</v>
      </c>
    </row>
    <row r="238" s="1" customFormat="1" ht="16.5" customHeight="1">
      <c r="B238" s="46"/>
      <c r="C238" s="262" t="s">
        <v>409</v>
      </c>
      <c r="D238" s="262" t="s">
        <v>410</v>
      </c>
      <c r="E238" s="263" t="s">
        <v>411</v>
      </c>
      <c r="F238" s="264" t="s">
        <v>412</v>
      </c>
      <c r="G238" s="265" t="s">
        <v>188</v>
      </c>
      <c r="H238" s="266">
        <v>0.0040000000000000001</v>
      </c>
      <c r="I238" s="267"/>
      <c r="J238" s="268">
        <f>ROUND(I238*H238,2)</f>
        <v>0</v>
      </c>
      <c r="K238" s="264" t="s">
        <v>163</v>
      </c>
      <c r="L238" s="269"/>
      <c r="M238" s="270" t="s">
        <v>21</v>
      </c>
      <c r="N238" s="271" t="s">
        <v>41</v>
      </c>
      <c r="O238" s="47"/>
      <c r="P238" s="224">
        <f>O238*H238</f>
        <v>0</v>
      </c>
      <c r="Q238" s="224">
        <v>1</v>
      </c>
      <c r="R238" s="224">
        <f>Q238*H238</f>
        <v>0.0040000000000000001</v>
      </c>
      <c r="S238" s="224">
        <v>0</v>
      </c>
      <c r="T238" s="225">
        <f>S238*H238</f>
        <v>0</v>
      </c>
      <c r="AR238" s="24" t="s">
        <v>355</v>
      </c>
      <c r="AT238" s="24" t="s">
        <v>410</v>
      </c>
      <c r="AU238" s="24" t="s">
        <v>86</v>
      </c>
      <c r="AY238" s="24" t="s">
        <v>157</v>
      </c>
      <c r="BE238" s="226">
        <f>IF(N238="základní",J238,0)</f>
        <v>0</v>
      </c>
      <c r="BF238" s="226">
        <f>IF(N238="snížená",J238,0)</f>
        <v>0</v>
      </c>
      <c r="BG238" s="226">
        <f>IF(N238="zákl. přenesená",J238,0)</f>
        <v>0</v>
      </c>
      <c r="BH238" s="226">
        <f>IF(N238="sníž. přenesená",J238,0)</f>
        <v>0</v>
      </c>
      <c r="BI238" s="226">
        <f>IF(N238="nulová",J238,0)</f>
        <v>0</v>
      </c>
      <c r="BJ238" s="24" t="s">
        <v>75</v>
      </c>
      <c r="BK238" s="226">
        <f>ROUND(I238*H238,2)</f>
        <v>0</v>
      </c>
      <c r="BL238" s="24" t="s">
        <v>259</v>
      </c>
      <c r="BM238" s="24" t="s">
        <v>413</v>
      </c>
    </row>
    <row r="239" s="11" customFormat="1">
      <c r="B239" s="227"/>
      <c r="C239" s="228"/>
      <c r="D239" s="229" t="s">
        <v>166</v>
      </c>
      <c r="E239" s="228"/>
      <c r="F239" s="231" t="s">
        <v>414</v>
      </c>
      <c r="G239" s="228"/>
      <c r="H239" s="232">
        <v>0.0040000000000000001</v>
      </c>
      <c r="I239" s="233"/>
      <c r="J239" s="228"/>
      <c r="K239" s="228"/>
      <c r="L239" s="234"/>
      <c r="M239" s="235"/>
      <c r="N239" s="236"/>
      <c r="O239" s="236"/>
      <c r="P239" s="236"/>
      <c r="Q239" s="236"/>
      <c r="R239" s="236"/>
      <c r="S239" s="236"/>
      <c r="T239" s="237"/>
      <c r="AT239" s="238" t="s">
        <v>166</v>
      </c>
      <c r="AU239" s="238" t="s">
        <v>86</v>
      </c>
      <c r="AV239" s="11" t="s">
        <v>86</v>
      </c>
      <c r="AW239" s="11" t="s">
        <v>6</v>
      </c>
      <c r="AX239" s="11" t="s">
        <v>75</v>
      </c>
      <c r="AY239" s="238" t="s">
        <v>157</v>
      </c>
    </row>
    <row r="240" s="1" customFormat="1" ht="25.5" customHeight="1">
      <c r="B240" s="46"/>
      <c r="C240" s="215" t="s">
        <v>415</v>
      </c>
      <c r="D240" s="215" t="s">
        <v>160</v>
      </c>
      <c r="E240" s="216" t="s">
        <v>416</v>
      </c>
      <c r="F240" s="217" t="s">
        <v>417</v>
      </c>
      <c r="G240" s="218" t="s">
        <v>84</v>
      </c>
      <c r="H240" s="219">
        <v>5.7300000000000004</v>
      </c>
      <c r="I240" s="220"/>
      <c r="J240" s="221">
        <f>ROUND(I240*H240,2)</f>
        <v>0</v>
      </c>
      <c r="K240" s="217" t="s">
        <v>163</v>
      </c>
      <c r="L240" s="72"/>
      <c r="M240" s="222" t="s">
        <v>21</v>
      </c>
      <c r="N240" s="223" t="s">
        <v>41</v>
      </c>
      <c r="O240" s="47"/>
      <c r="P240" s="224">
        <f>O240*H240</f>
        <v>0</v>
      </c>
      <c r="Q240" s="224">
        <v>0.00096000000000000002</v>
      </c>
      <c r="R240" s="224">
        <f>Q240*H240</f>
        <v>0.0055008000000000001</v>
      </c>
      <c r="S240" s="224">
        <v>0</v>
      </c>
      <c r="T240" s="225">
        <f>S240*H240</f>
        <v>0</v>
      </c>
      <c r="AR240" s="24" t="s">
        <v>259</v>
      </c>
      <c r="AT240" s="24" t="s">
        <v>160</v>
      </c>
      <c r="AU240" s="24" t="s">
        <v>86</v>
      </c>
      <c r="AY240" s="24" t="s">
        <v>157</v>
      </c>
      <c r="BE240" s="226">
        <f>IF(N240="základní",J240,0)</f>
        <v>0</v>
      </c>
      <c r="BF240" s="226">
        <f>IF(N240="snížená",J240,0)</f>
        <v>0</v>
      </c>
      <c r="BG240" s="226">
        <f>IF(N240="zákl. přenesená",J240,0)</f>
        <v>0</v>
      </c>
      <c r="BH240" s="226">
        <f>IF(N240="sníž. přenesená",J240,0)</f>
        <v>0</v>
      </c>
      <c r="BI240" s="226">
        <f>IF(N240="nulová",J240,0)</f>
        <v>0</v>
      </c>
      <c r="BJ240" s="24" t="s">
        <v>75</v>
      </c>
      <c r="BK240" s="226">
        <f>ROUND(I240*H240,2)</f>
        <v>0</v>
      </c>
      <c r="BL240" s="24" t="s">
        <v>259</v>
      </c>
      <c r="BM240" s="24" t="s">
        <v>418</v>
      </c>
    </row>
    <row r="241" s="12" customFormat="1">
      <c r="B241" s="239"/>
      <c r="C241" s="240"/>
      <c r="D241" s="229" t="s">
        <v>166</v>
      </c>
      <c r="E241" s="241" t="s">
        <v>21</v>
      </c>
      <c r="F241" s="242" t="s">
        <v>419</v>
      </c>
      <c r="G241" s="240"/>
      <c r="H241" s="241" t="s">
        <v>21</v>
      </c>
      <c r="I241" s="243"/>
      <c r="J241" s="240"/>
      <c r="K241" s="240"/>
      <c r="L241" s="244"/>
      <c r="M241" s="245"/>
      <c r="N241" s="246"/>
      <c r="O241" s="246"/>
      <c r="P241" s="246"/>
      <c r="Q241" s="246"/>
      <c r="R241" s="246"/>
      <c r="S241" s="246"/>
      <c r="T241" s="247"/>
      <c r="AT241" s="248" t="s">
        <v>166</v>
      </c>
      <c r="AU241" s="248" t="s">
        <v>86</v>
      </c>
      <c r="AV241" s="12" t="s">
        <v>75</v>
      </c>
      <c r="AW241" s="12" t="s">
        <v>33</v>
      </c>
      <c r="AX241" s="12" t="s">
        <v>70</v>
      </c>
      <c r="AY241" s="248" t="s">
        <v>157</v>
      </c>
    </row>
    <row r="242" s="11" customFormat="1">
      <c r="B242" s="227"/>
      <c r="C242" s="228"/>
      <c r="D242" s="229" t="s">
        <v>166</v>
      </c>
      <c r="E242" s="230" t="s">
        <v>21</v>
      </c>
      <c r="F242" s="231" t="s">
        <v>420</v>
      </c>
      <c r="G242" s="228"/>
      <c r="H242" s="232">
        <v>3.1499999999999999</v>
      </c>
      <c r="I242" s="233"/>
      <c r="J242" s="228"/>
      <c r="K242" s="228"/>
      <c r="L242" s="234"/>
      <c r="M242" s="235"/>
      <c r="N242" s="236"/>
      <c r="O242" s="236"/>
      <c r="P242" s="236"/>
      <c r="Q242" s="236"/>
      <c r="R242" s="236"/>
      <c r="S242" s="236"/>
      <c r="T242" s="237"/>
      <c r="AT242" s="238" t="s">
        <v>166</v>
      </c>
      <c r="AU242" s="238" t="s">
        <v>86</v>
      </c>
      <c r="AV242" s="11" t="s">
        <v>86</v>
      </c>
      <c r="AW242" s="11" t="s">
        <v>33</v>
      </c>
      <c r="AX242" s="11" t="s">
        <v>70</v>
      </c>
      <c r="AY242" s="238" t="s">
        <v>157</v>
      </c>
    </row>
    <row r="243" s="11" customFormat="1">
      <c r="B243" s="227"/>
      <c r="C243" s="228"/>
      <c r="D243" s="229" t="s">
        <v>166</v>
      </c>
      <c r="E243" s="230" t="s">
        <v>21</v>
      </c>
      <c r="F243" s="231" t="s">
        <v>421</v>
      </c>
      <c r="G243" s="228"/>
      <c r="H243" s="232">
        <v>2.5800000000000001</v>
      </c>
      <c r="I243" s="233"/>
      <c r="J243" s="228"/>
      <c r="K243" s="228"/>
      <c r="L243" s="234"/>
      <c r="M243" s="235"/>
      <c r="N243" s="236"/>
      <c r="O243" s="236"/>
      <c r="P243" s="236"/>
      <c r="Q243" s="236"/>
      <c r="R243" s="236"/>
      <c r="S243" s="236"/>
      <c r="T243" s="237"/>
      <c r="AT243" s="238" t="s">
        <v>166</v>
      </c>
      <c r="AU243" s="238" t="s">
        <v>86</v>
      </c>
      <c r="AV243" s="11" t="s">
        <v>86</v>
      </c>
      <c r="AW243" s="11" t="s">
        <v>33</v>
      </c>
      <c r="AX243" s="11" t="s">
        <v>70</v>
      </c>
      <c r="AY243" s="238" t="s">
        <v>157</v>
      </c>
    </row>
    <row r="244" s="13" customFormat="1">
      <c r="B244" s="249"/>
      <c r="C244" s="250"/>
      <c r="D244" s="229" t="s">
        <v>166</v>
      </c>
      <c r="E244" s="251" t="s">
        <v>21</v>
      </c>
      <c r="F244" s="252" t="s">
        <v>176</v>
      </c>
      <c r="G244" s="250"/>
      <c r="H244" s="253">
        <v>5.7300000000000004</v>
      </c>
      <c r="I244" s="254"/>
      <c r="J244" s="250"/>
      <c r="K244" s="250"/>
      <c r="L244" s="255"/>
      <c r="M244" s="256"/>
      <c r="N244" s="257"/>
      <c r="O244" s="257"/>
      <c r="P244" s="257"/>
      <c r="Q244" s="257"/>
      <c r="R244" s="257"/>
      <c r="S244" s="257"/>
      <c r="T244" s="258"/>
      <c r="AT244" s="259" t="s">
        <v>166</v>
      </c>
      <c r="AU244" s="259" t="s">
        <v>86</v>
      </c>
      <c r="AV244" s="13" t="s">
        <v>164</v>
      </c>
      <c r="AW244" s="13" t="s">
        <v>33</v>
      </c>
      <c r="AX244" s="13" t="s">
        <v>75</v>
      </c>
      <c r="AY244" s="259" t="s">
        <v>157</v>
      </c>
    </row>
    <row r="245" s="1" customFormat="1" ht="16.5" customHeight="1">
      <c r="B245" s="46"/>
      <c r="C245" s="262" t="s">
        <v>422</v>
      </c>
      <c r="D245" s="262" t="s">
        <v>410</v>
      </c>
      <c r="E245" s="263" t="s">
        <v>423</v>
      </c>
      <c r="F245" s="264" t="s">
        <v>424</v>
      </c>
      <c r="G245" s="265" t="s">
        <v>84</v>
      </c>
      <c r="H245" s="266">
        <v>7.1630000000000003</v>
      </c>
      <c r="I245" s="267"/>
      <c r="J245" s="268">
        <f>ROUND(I245*H245,2)</f>
        <v>0</v>
      </c>
      <c r="K245" s="264" t="s">
        <v>163</v>
      </c>
      <c r="L245" s="269"/>
      <c r="M245" s="270" t="s">
        <v>21</v>
      </c>
      <c r="N245" s="271" t="s">
        <v>41</v>
      </c>
      <c r="O245" s="47"/>
      <c r="P245" s="224">
        <f>O245*H245</f>
        <v>0</v>
      </c>
      <c r="Q245" s="224">
        <v>0.0038800000000000002</v>
      </c>
      <c r="R245" s="224">
        <f>Q245*H245</f>
        <v>0.027792440000000002</v>
      </c>
      <c r="S245" s="224">
        <v>0</v>
      </c>
      <c r="T245" s="225">
        <f>S245*H245</f>
        <v>0</v>
      </c>
      <c r="AR245" s="24" t="s">
        <v>355</v>
      </c>
      <c r="AT245" s="24" t="s">
        <v>410</v>
      </c>
      <c r="AU245" s="24" t="s">
        <v>86</v>
      </c>
      <c r="AY245" s="24" t="s">
        <v>157</v>
      </c>
      <c r="BE245" s="226">
        <f>IF(N245="základní",J245,0)</f>
        <v>0</v>
      </c>
      <c r="BF245" s="226">
        <f>IF(N245="snížená",J245,0)</f>
        <v>0</v>
      </c>
      <c r="BG245" s="226">
        <f>IF(N245="zákl. přenesená",J245,0)</f>
        <v>0</v>
      </c>
      <c r="BH245" s="226">
        <f>IF(N245="sníž. přenesená",J245,0)</f>
        <v>0</v>
      </c>
      <c r="BI245" s="226">
        <f>IF(N245="nulová",J245,0)</f>
        <v>0</v>
      </c>
      <c r="BJ245" s="24" t="s">
        <v>75</v>
      </c>
      <c r="BK245" s="226">
        <f>ROUND(I245*H245,2)</f>
        <v>0</v>
      </c>
      <c r="BL245" s="24" t="s">
        <v>259</v>
      </c>
      <c r="BM245" s="24" t="s">
        <v>425</v>
      </c>
    </row>
    <row r="246" s="11" customFormat="1">
      <c r="B246" s="227"/>
      <c r="C246" s="228"/>
      <c r="D246" s="229" t="s">
        <v>166</v>
      </c>
      <c r="E246" s="228"/>
      <c r="F246" s="231" t="s">
        <v>426</v>
      </c>
      <c r="G246" s="228"/>
      <c r="H246" s="232">
        <v>7.1630000000000003</v>
      </c>
      <c r="I246" s="233"/>
      <c r="J246" s="228"/>
      <c r="K246" s="228"/>
      <c r="L246" s="234"/>
      <c r="M246" s="235"/>
      <c r="N246" s="236"/>
      <c r="O246" s="236"/>
      <c r="P246" s="236"/>
      <c r="Q246" s="236"/>
      <c r="R246" s="236"/>
      <c r="S246" s="236"/>
      <c r="T246" s="237"/>
      <c r="AT246" s="238" t="s">
        <v>166</v>
      </c>
      <c r="AU246" s="238" t="s">
        <v>86</v>
      </c>
      <c r="AV246" s="11" t="s">
        <v>86</v>
      </c>
      <c r="AW246" s="11" t="s">
        <v>6</v>
      </c>
      <c r="AX246" s="11" t="s">
        <v>75</v>
      </c>
      <c r="AY246" s="238" t="s">
        <v>157</v>
      </c>
    </row>
    <row r="247" s="1" customFormat="1" ht="38.25" customHeight="1">
      <c r="B247" s="46"/>
      <c r="C247" s="215" t="s">
        <v>427</v>
      </c>
      <c r="D247" s="215" t="s">
        <v>160</v>
      </c>
      <c r="E247" s="216" t="s">
        <v>428</v>
      </c>
      <c r="F247" s="217" t="s">
        <v>429</v>
      </c>
      <c r="G247" s="218" t="s">
        <v>188</v>
      </c>
      <c r="H247" s="219">
        <v>0.036999999999999998</v>
      </c>
      <c r="I247" s="220"/>
      <c r="J247" s="221">
        <f>ROUND(I247*H247,2)</f>
        <v>0</v>
      </c>
      <c r="K247" s="217" t="s">
        <v>163</v>
      </c>
      <c r="L247" s="72"/>
      <c r="M247" s="222" t="s">
        <v>21</v>
      </c>
      <c r="N247" s="223" t="s">
        <v>41</v>
      </c>
      <c r="O247" s="47"/>
      <c r="P247" s="224">
        <f>O247*H247</f>
        <v>0</v>
      </c>
      <c r="Q247" s="224">
        <v>0</v>
      </c>
      <c r="R247" s="224">
        <f>Q247*H247</f>
        <v>0</v>
      </c>
      <c r="S247" s="224">
        <v>0</v>
      </c>
      <c r="T247" s="225">
        <f>S247*H247</f>
        <v>0</v>
      </c>
      <c r="AR247" s="24" t="s">
        <v>259</v>
      </c>
      <c r="AT247" s="24" t="s">
        <v>160</v>
      </c>
      <c r="AU247" s="24" t="s">
        <v>86</v>
      </c>
      <c r="AY247" s="24" t="s">
        <v>157</v>
      </c>
      <c r="BE247" s="226">
        <f>IF(N247="základní",J247,0)</f>
        <v>0</v>
      </c>
      <c r="BF247" s="226">
        <f>IF(N247="snížená",J247,0)</f>
        <v>0</v>
      </c>
      <c r="BG247" s="226">
        <f>IF(N247="zákl. přenesená",J247,0)</f>
        <v>0</v>
      </c>
      <c r="BH247" s="226">
        <f>IF(N247="sníž. přenesená",J247,0)</f>
        <v>0</v>
      </c>
      <c r="BI247" s="226">
        <f>IF(N247="nulová",J247,0)</f>
        <v>0</v>
      </c>
      <c r="BJ247" s="24" t="s">
        <v>75</v>
      </c>
      <c r="BK247" s="226">
        <f>ROUND(I247*H247,2)</f>
        <v>0</v>
      </c>
      <c r="BL247" s="24" t="s">
        <v>259</v>
      </c>
      <c r="BM247" s="24" t="s">
        <v>430</v>
      </c>
    </row>
    <row r="248" s="1" customFormat="1" ht="38.25" customHeight="1">
      <c r="B248" s="46"/>
      <c r="C248" s="215" t="s">
        <v>431</v>
      </c>
      <c r="D248" s="215" t="s">
        <v>160</v>
      </c>
      <c r="E248" s="216" t="s">
        <v>432</v>
      </c>
      <c r="F248" s="217" t="s">
        <v>433</v>
      </c>
      <c r="G248" s="218" t="s">
        <v>188</v>
      </c>
      <c r="H248" s="219">
        <v>0.036999999999999998</v>
      </c>
      <c r="I248" s="220"/>
      <c r="J248" s="221">
        <f>ROUND(I248*H248,2)</f>
        <v>0</v>
      </c>
      <c r="K248" s="217" t="s">
        <v>163</v>
      </c>
      <c r="L248" s="72"/>
      <c r="M248" s="222" t="s">
        <v>21</v>
      </c>
      <c r="N248" s="223" t="s">
        <v>41</v>
      </c>
      <c r="O248" s="47"/>
      <c r="P248" s="224">
        <f>O248*H248</f>
        <v>0</v>
      </c>
      <c r="Q248" s="224">
        <v>0</v>
      </c>
      <c r="R248" s="224">
        <f>Q248*H248</f>
        <v>0</v>
      </c>
      <c r="S248" s="224">
        <v>0</v>
      </c>
      <c r="T248" s="225">
        <f>S248*H248</f>
        <v>0</v>
      </c>
      <c r="AR248" s="24" t="s">
        <v>259</v>
      </c>
      <c r="AT248" s="24" t="s">
        <v>160</v>
      </c>
      <c r="AU248" s="24" t="s">
        <v>86</v>
      </c>
      <c r="AY248" s="24" t="s">
        <v>157</v>
      </c>
      <c r="BE248" s="226">
        <f>IF(N248="základní",J248,0)</f>
        <v>0</v>
      </c>
      <c r="BF248" s="226">
        <f>IF(N248="snížená",J248,0)</f>
        <v>0</v>
      </c>
      <c r="BG248" s="226">
        <f>IF(N248="zákl. přenesená",J248,0)</f>
        <v>0</v>
      </c>
      <c r="BH248" s="226">
        <f>IF(N248="sníž. přenesená",J248,0)</f>
        <v>0</v>
      </c>
      <c r="BI248" s="226">
        <f>IF(N248="nulová",J248,0)</f>
        <v>0</v>
      </c>
      <c r="BJ248" s="24" t="s">
        <v>75</v>
      </c>
      <c r="BK248" s="226">
        <f>ROUND(I248*H248,2)</f>
        <v>0</v>
      </c>
      <c r="BL248" s="24" t="s">
        <v>259</v>
      </c>
      <c r="BM248" s="24" t="s">
        <v>434</v>
      </c>
    </row>
    <row r="249" s="10" customFormat="1" ht="29.88" customHeight="1">
      <c r="B249" s="199"/>
      <c r="C249" s="200"/>
      <c r="D249" s="201" t="s">
        <v>69</v>
      </c>
      <c r="E249" s="213" t="s">
        <v>435</v>
      </c>
      <c r="F249" s="213" t="s">
        <v>436</v>
      </c>
      <c r="G249" s="200"/>
      <c r="H249" s="200"/>
      <c r="I249" s="203"/>
      <c r="J249" s="214">
        <f>BK249</f>
        <v>0</v>
      </c>
      <c r="K249" s="200"/>
      <c r="L249" s="205"/>
      <c r="M249" s="206"/>
      <c r="N249" s="207"/>
      <c r="O249" s="207"/>
      <c r="P249" s="208">
        <f>SUM(P250:P264)</f>
        <v>0</v>
      </c>
      <c r="Q249" s="207"/>
      <c r="R249" s="208">
        <f>SUM(R250:R264)</f>
        <v>4.1075490000000006</v>
      </c>
      <c r="S249" s="207"/>
      <c r="T249" s="209">
        <f>SUM(T250:T264)</f>
        <v>0</v>
      </c>
      <c r="AR249" s="210" t="s">
        <v>86</v>
      </c>
      <c r="AT249" s="211" t="s">
        <v>69</v>
      </c>
      <c r="AU249" s="211" t="s">
        <v>75</v>
      </c>
      <c r="AY249" s="210" t="s">
        <v>157</v>
      </c>
      <c r="BK249" s="212">
        <f>SUM(BK250:BK264)</f>
        <v>0</v>
      </c>
    </row>
    <row r="250" s="1" customFormat="1" ht="38.25" customHeight="1">
      <c r="B250" s="46"/>
      <c r="C250" s="215" t="s">
        <v>437</v>
      </c>
      <c r="D250" s="215" t="s">
        <v>160</v>
      </c>
      <c r="E250" s="216" t="s">
        <v>438</v>
      </c>
      <c r="F250" s="217" t="s">
        <v>439</v>
      </c>
      <c r="G250" s="218" t="s">
        <v>96</v>
      </c>
      <c r="H250" s="219">
        <v>1.345</v>
      </c>
      <c r="I250" s="220"/>
      <c r="J250" s="221">
        <f>ROUND(I250*H250,2)</f>
        <v>0</v>
      </c>
      <c r="K250" s="217" t="s">
        <v>163</v>
      </c>
      <c r="L250" s="72"/>
      <c r="M250" s="222" t="s">
        <v>21</v>
      </c>
      <c r="N250" s="223" t="s">
        <v>41</v>
      </c>
      <c r="O250" s="47"/>
      <c r="P250" s="224">
        <f>O250*H250</f>
        <v>0</v>
      </c>
      <c r="Q250" s="224">
        <v>0.086999999999999994</v>
      </c>
      <c r="R250" s="224">
        <f>Q250*H250</f>
        <v>0.11701499999999999</v>
      </c>
      <c r="S250" s="224">
        <v>0</v>
      </c>
      <c r="T250" s="225">
        <f>S250*H250</f>
        <v>0</v>
      </c>
      <c r="AR250" s="24" t="s">
        <v>259</v>
      </c>
      <c r="AT250" s="24" t="s">
        <v>160</v>
      </c>
      <c r="AU250" s="24" t="s">
        <v>86</v>
      </c>
      <c r="AY250" s="24" t="s">
        <v>157</v>
      </c>
      <c r="BE250" s="226">
        <f>IF(N250="základní",J250,0)</f>
        <v>0</v>
      </c>
      <c r="BF250" s="226">
        <f>IF(N250="snížená",J250,0)</f>
        <v>0</v>
      </c>
      <c r="BG250" s="226">
        <f>IF(N250="zákl. přenesená",J250,0)</f>
        <v>0</v>
      </c>
      <c r="BH250" s="226">
        <f>IF(N250="sníž. přenesená",J250,0)</f>
        <v>0</v>
      </c>
      <c r="BI250" s="226">
        <f>IF(N250="nulová",J250,0)</f>
        <v>0</v>
      </c>
      <c r="BJ250" s="24" t="s">
        <v>75</v>
      </c>
      <c r="BK250" s="226">
        <f>ROUND(I250*H250,2)</f>
        <v>0</v>
      </c>
      <c r="BL250" s="24" t="s">
        <v>259</v>
      </c>
      <c r="BM250" s="24" t="s">
        <v>440</v>
      </c>
    </row>
    <row r="251" s="12" customFormat="1">
      <c r="B251" s="239"/>
      <c r="C251" s="240"/>
      <c r="D251" s="229" t="s">
        <v>166</v>
      </c>
      <c r="E251" s="241" t="s">
        <v>21</v>
      </c>
      <c r="F251" s="242" t="s">
        <v>343</v>
      </c>
      <c r="G251" s="240"/>
      <c r="H251" s="241" t="s">
        <v>21</v>
      </c>
      <c r="I251" s="243"/>
      <c r="J251" s="240"/>
      <c r="K251" s="240"/>
      <c r="L251" s="244"/>
      <c r="M251" s="245"/>
      <c r="N251" s="246"/>
      <c r="O251" s="246"/>
      <c r="P251" s="246"/>
      <c r="Q251" s="246"/>
      <c r="R251" s="246"/>
      <c r="S251" s="246"/>
      <c r="T251" s="247"/>
      <c r="AT251" s="248" t="s">
        <v>166</v>
      </c>
      <c r="AU251" s="248" t="s">
        <v>86</v>
      </c>
      <c r="AV251" s="12" t="s">
        <v>75</v>
      </c>
      <c r="AW251" s="12" t="s">
        <v>33</v>
      </c>
      <c r="AX251" s="12" t="s">
        <v>70</v>
      </c>
      <c r="AY251" s="248" t="s">
        <v>157</v>
      </c>
    </row>
    <row r="252" s="12" customFormat="1">
      <c r="B252" s="239"/>
      <c r="C252" s="240"/>
      <c r="D252" s="229" t="s">
        <v>166</v>
      </c>
      <c r="E252" s="241" t="s">
        <v>21</v>
      </c>
      <c r="F252" s="242" t="s">
        <v>441</v>
      </c>
      <c r="G252" s="240"/>
      <c r="H252" s="241" t="s">
        <v>21</v>
      </c>
      <c r="I252" s="243"/>
      <c r="J252" s="240"/>
      <c r="K252" s="240"/>
      <c r="L252" s="244"/>
      <c r="M252" s="245"/>
      <c r="N252" s="246"/>
      <c r="O252" s="246"/>
      <c r="P252" s="246"/>
      <c r="Q252" s="246"/>
      <c r="R252" s="246"/>
      <c r="S252" s="246"/>
      <c r="T252" s="247"/>
      <c r="AT252" s="248" t="s">
        <v>166</v>
      </c>
      <c r="AU252" s="248" t="s">
        <v>86</v>
      </c>
      <c r="AV252" s="12" t="s">
        <v>75</v>
      </c>
      <c r="AW252" s="12" t="s">
        <v>33</v>
      </c>
      <c r="AX252" s="12" t="s">
        <v>70</v>
      </c>
      <c r="AY252" s="248" t="s">
        <v>157</v>
      </c>
    </row>
    <row r="253" s="11" customFormat="1">
      <c r="B253" s="227"/>
      <c r="C253" s="228"/>
      <c r="D253" s="229" t="s">
        <v>166</v>
      </c>
      <c r="E253" s="230" t="s">
        <v>21</v>
      </c>
      <c r="F253" s="231" t="s">
        <v>442</v>
      </c>
      <c r="G253" s="228"/>
      <c r="H253" s="232">
        <v>1.345</v>
      </c>
      <c r="I253" s="233"/>
      <c r="J253" s="228"/>
      <c r="K253" s="228"/>
      <c r="L253" s="234"/>
      <c r="M253" s="235"/>
      <c r="N253" s="236"/>
      <c r="O253" s="236"/>
      <c r="P253" s="236"/>
      <c r="Q253" s="236"/>
      <c r="R253" s="236"/>
      <c r="S253" s="236"/>
      <c r="T253" s="237"/>
      <c r="AT253" s="238" t="s">
        <v>166</v>
      </c>
      <c r="AU253" s="238" t="s">
        <v>86</v>
      </c>
      <c r="AV253" s="11" t="s">
        <v>86</v>
      </c>
      <c r="AW253" s="11" t="s">
        <v>33</v>
      </c>
      <c r="AX253" s="11" t="s">
        <v>75</v>
      </c>
      <c r="AY253" s="238" t="s">
        <v>157</v>
      </c>
    </row>
    <row r="254" s="1" customFormat="1" ht="38.25" customHeight="1">
      <c r="B254" s="46"/>
      <c r="C254" s="215" t="s">
        <v>443</v>
      </c>
      <c r="D254" s="215" t="s">
        <v>160</v>
      </c>
      <c r="E254" s="216" t="s">
        <v>444</v>
      </c>
      <c r="F254" s="217" t="s">
        <v>445</v>
      </c>
      <c r="G254" s="218" t="s">
        <v>96</v>
      </c>
      <c r="H254" s="219">
        <v>11.029</v>
      </c>
      <c r="I254" s="220"/>
      <c r="J254" s="221">
        <f>ROUND(I254*H254,2)</f>
        <v>0</v>
      </c>
      <c r="K254" s="217" t="s">
        <v>163</v>
      </c>
      <c r="L254" s="72"/>
      <c r="M254" s="222" t="s">
        <v>21</v>
      </c>
      <c r="N254" s="223" t="s">
        <v>41</v>
      </c>
      <c r="O254" s="47"/>
      <c r="P254" s="224">
        <f>O254*H254</f>
        <v>0</v>
      </c>
      <c r="Q254" s="224">
        <v>0.090999999999999998</v>
      </c>
      <c r="R254" s="224">
        <f>Q254*H254</f>
        <v>1.003639</v>
      </c>
      <c r="S254" s="224">
        <v>0</v>
      </c>
      <c r="T254" s="225">
        <f>S254*H254</f>
        <v>0</v>
      </c>
      <c r="AR254" s="24" t="s">
        <v>259</v>
      </c>
      <c r="AT254" s="24" t="s">
        <v>160</v>
      </c>
      <c r="AU254" s="24" t="s">
        <v>86</v>
      </c>
      <c r="AY254" s="24" t="s">
        <v>157</v>
      </c>
      <c r="BE254" s="226">
        <f>IF(N254="základní",J254,0)</f>
        <v>0</v>
      </c>
      <c r="BF254" s="226">
        <f>IF(N254="snížená",J254,0)</f>
        <v>0</v>
      </c>
      <c r="BG254" s="226">
        <f>IF(N254="zákl. přenesená",J254,0)</f>
        <v>0</v>
      </c>
      <c r="BH254" s="226">
        <f>IF(N254="sníž. přenesená",J254,0)</f>
        <v>0</v>
      </c>
      <c r="BI254" s="226">
        <f>IF(N254="nulová",J254,0)</f>
        <v>0</v>
      </c>
      <c r="BJ254" s="24" t="s">
        <v>75</v>
      </c>
      <c r="BK254" s="226">
        <f>ROUND(I254*H254,2)</f>
        <v>0</v>
      </c>
      <c r="BL254" s="24" t="s">
        <v>259</v>
      </c>
      <c r="BM254" s="24" t="s">
        <v>446</v>
      </c>
    </row>
    <row r="255" s="12" customFormat="1">
      <c r="B255" s="239"/>
      <c r="C255" s="240"/>
      <c r="D255" s="229" t="s">
        <v>166</v>
      </c>
      <c r="E255" s="241" t="s">
        <v>21</v>
      </c>
      <c r="F255" s="242" t="s">
        <v>343</v>
      </c>
      <c r="G255" s="240"/>
      <c r="H255" s="241" t="s">
        <v>21</v>
      </c>
      <c r="I255" s="243"/>
      <c r="J255" s="240"/>
      <c r="K255" s="240"/>
      <c r="L255" s="244"/>
      <c r="M255" s="245"/>
      <c r="N255" s="246"/>
      <c r="O255" s="246"/>
      <c r="P255" s="246"/>
      <c r="Q255" s="246"/>
      <c r="R255" s="246"/>
      <c r="S255" s="246"/>
      <c r="T255" s="247"/>
      <c r="AT255" s="248" t="s">
        <v>166</v>
      </c>
      <c r="AU255" s="248" t="s">
        <v>86</v>
      </c>
      <c r="AV255" s="12" t="s">
        <v>75</v>
      </c>
      <c r="AW255" s="12" t="s">
        <v>33</v>
      </c>
      <c r="AX255" s="12" t="s">
        <v>70</v>
      </c>
      <c r="AY255" s="248" t="s">
        <v>157</v>
      </c>
    </row>
    <row r="256" s="12" customFormat="1">
      <c r="B256" s="239"/>
      <c r="C256" s="240"/>
      <c r="D256" s="229" t="s">
        <v>166</v>
      </c>
      <c r="E256" s="241" t="s">
        <v>21</v>
      </c>
      <c r="F256" s="242" t="s">
        <v>441</v>
      </c>
      <c r="G256" s="240"/>
      <c r="H256" s="241" t="s">
        <v>21</v>
      </c>
      <c r="I256" s="243"/>
      <c r="J256" s="240"/>
      <c r="K256" s="240"/>
      <c r="L256" s="244"/>
      <c r="M256" s="245"/>
      <c r="N256" s="246"/>
      <c r="O256" s="246"/>
      <c r="P256" s="246"/>
      <c r="Q256" s="246"/>
      <c r="R256" s="246"/>
      <c r="S256" s="246"/>
      <c r="T256" s="247"/>
      <c r="AT256" s="248" t="s">
        <v>166</v>
      </c>
      <c r="AU256" s="248" t="s">
        <v>86</v>
      </c>
      <c r="AV256" s="12" t="s">
        <v>75</v>
      </c>
      <c r="AW256" s="12" t="s">
        <v>33</v>
      </c>
      <c r="AX256" s="12" t="s">
        <v>70</v>
      </c>
      <c r="AY256" s="248" t="s">
        <v>157</v>
      </c>
    </row>
    <row r="257" s="11" customFormat="1">
      <c r="B257" s="227"/>
      <c r="C257" s="228"/>
      <c r="D257" s="229" t="s">
        <v>166</v>
      </c>
      <c r="E257" s="230" t="s">
        <v>21</v>
      </c>
      <c r="F257" s="231" t="s">
        <v>447</v>
      </c>
      <c r="G257" s="228"/>
      <c r="H257" s="232">
        <v>7.8890000000000002</v>
      </c>
      <c r="I257" s="233"/>
      <c r="J257" s="228"/>
      <c r="K257" s="228"/>
      <c r="L257" s="234"/>
      <c r="M257" s="235"/>
      <c r="N257" s="236"/>
      <c r="O257" s="236"/>
      <c r="P257" s="236"/>
      <c r="Q257" s="236"/>
      <c r="R257" s="236"/>
      <c r="S257" s="236"/>
      <c r="T257" s="237"/>
      <c r="AT257" s="238" t="s">
        <v>166</v>
      </c>
      <c r="AU257" s="238" t="s">
        <v>86</v>
      </c>
      <c r="AV257" s="11" t="s">
        <v>86</v>
      </c>
      <c r="AW257" s="11" t="s">
        <v>33</v>
      </c>
      <c r="AX257" s="11" t="s">
        <v>70</v>
      </c>
      <c r="AY257" s="238" t="s">
        <v>157</v>
      </c>
    </row>
    <row r="258" s="11" customFormat="1">
      <c r="B258" s="227"/>
      <c r="C258" s="228"/>
      <c r="D258" s="229" t="s">
        <v>166</v>
      </c>
      <c r="E258" s="230" t="s">
        <v>21</v>
      </c>
      <c r="F258" s="231" t="s">
        <v>448</v>
      </c>
      <c r="G258" s="228"/>
      <c r="H258" s="232">
        <v>3.1400000000000001</v>
      </c>
      <c r="I258" s="233"/>
      <c r="J258" s="228"/>
      <c r="K258" s="228"/>
      <c r="L258" s="234"/>
      <c r="M258" s="235"/>
      <c r="N258" s="236"/>
      <c r="O258" s="236"/>
      <c r="P258" s="236"/>
      <c r="Q258" s="236"/>
      <c r="R258" s="236"/>
      <c r="S258" s="236"/>
      <c r="T258" s="237"/>
      <c r="AT258" s="238" t="s">
        <v>166</v>
      </c>
      <c r="AU258" s="238" t="s">
        <v>86</v>
      </c>
      <c r="AV258" s="11" t="s">
        <v>86</v>
      </c>
      <c r="AW258" s="11" t="s">
        <v>33</v>
      </c>
      <c r="AX258" s="11" t="s">
        <v>70</v>
      </c>
      <c r="AY258" s="238" t="s">
        <v>157</v>
      </c>
    </row>
    <row r="259" s="13" customFormat="1">
      <c r="B259" s="249"/>
      <c r="C259" s="250"/>
      <c r="D259" s="229" t="s">
        <v>166</v>
      </c>
      <c r="E259" s="251" t="s">
        <v>21</v>
      </c>
      <c r="F259" s="252" t="s">
        <v>176</v>
      </c>
      <c r="G259" s="250"/>
      <c r="H259" s="253">
        <v>11.029</v>
      </c>
      <c r="I259" s="254"/>
      <c r="J259" s="250"/>
      <c r="K259" s="250"/>
      <c r="L259" s="255"/>
      <c r="M259" s="256"/>
      <c r="N259" s="257"/>
      <c r="O259" s="257"/>
      <c r="P259" s="257"/>
      <c r="Q259" s="257"/>
      <c r="R259" s="257"/>
      <c r="S259" s="257"/>
      <c r="T259" s="258"/>
      <c r="AT259" s="259" t="s">
        <v>166</v>
      </c>
      <c r="AU259" s="259" t="s">
        <v>86</v>
      </c>
      <c r="AV259" s="13" t="s">
        <v>164</v>
      </c>
      <c r="AW259" s="13" t="s">
        <v>33</v>
      </c>
      <c r="AX259" s="13" t="s">
        <v>75</v>
      </c>
      <c r="AY259" s="259" t="s">
        <v>157</v>
      </c>
    </row>
    <row r="260" s="1" customFormat="1" ht="38.25" customHeight="1">
      <c r="B260" s="46"/>
      <c r="C260" s="215" t="s">
        <v>449</v>
      </c>
      <c r="D260" s="215" t="s">
        <v>160</v>
      </c>
      <c r="E260" s="216" t="s">
        <v>450</v>
      </c>
      <c r="F260" s="217" t="s">
        <v>451</v>
      </c>
      <c r="G260" s="218" t="s">
        <v>96</v>
      </c>
      <c r="H260" s="219">
        <v>31.440999999999999</v>
      </c>
      <c r="I260" s="220"/>
      <c r="J260" s="221">
        <f>ROUND(I260*H260,2)</f>
        <v>0</v>
      </c>
      <c r="K260" s="217" t="s">
        <v>163</v>
      </c>
      <c r="L260" s="72"/>
      <c r="M260" s="222" t="s">
        <v>21</v>
      </c>
      <c r="N260" s="223" t="s">
        <v>41</v>
      </c>
      <c r="O260" s="47"/>
      <c r="P260" s="224">
        <f>O260*H260</f>
        <v>0</v>
      </c>
      <c r="Q260" s="224">
        <v>0.095000000000000001</v>
      </c>
      <c r="R260" s="224">
        <f>Q260*H260</f>
        <v>2.9868950000000001</v>
      </c>
      <c r="S260" s="224">
        <v>0</v>
      </c>
      <c r="T260" s="225">
        <f>S260*H260</f>
        <v>0</v>
      </c>
      <c r="AR260" s="24" t="s">
        <v>259</v>
      </c>
      <c r="AT260" s="24" t="s">
        <v>160</v>
      </c>
      <c r="AU260" s="24" t="s">
        <v>86</v>
      </c>
      <c r="AY260" s="24" t="s">
        <v>157</v>
      </c>
      <c r="BE260" s="226">
        <f>IF(N260="základní",J260,0)</f>
        <v>0</v>
      </c>
      <c r="BF260" s="226">
        <f>IF(N260="snížená",J260,0)</f>
        <v>0</v>
      </c>
      <c r="BG260" s="226">
        <f>IF(N260="zákl. přenesená",J260,0)</f>
        <v>0</v>
      </c>
      <c r="BH260" s="226">
        <f>IF(N260="sníž. přenesená",J260,0)</f>
        <v>0</v>
      </c>
      <c r="BI260" s="226">
        <f>IF(N260="nulová",J260,0)</f>
        <v>0</v>
      </c>
      <c r="BJ260" s="24" t="s">
        <v>75</v>
      </c>
      <c r="BK260" s="226">
        <f>ROUND(I260*H260,2)</f>
        <v>0</v>
      </c>
      <c r="BL260" s="24" t="s">
        <v>259</v>
      </c>
      <c r="BM260" s="24" t="s">
        <v>452</v>
      </c>
    </row>
    <row r="261" s="12" customFormat="1">
      <c r="B261" s="239"/>
      <c r="C261" s="240"/>
      <c r="D261" s="229" t="s">
        <v>166</v>
      </c>
      <c r="E261" s="241" t="s">
        <v>21</v>
      </c>
      <c r="F261" s="242" t="s">
        <v>343</v>
      </c>
      <c r="G261" s="240"/>
      <c r="H261" s="241" t="s">
        <v>21</v>
      </c>
      <c r="I261" s="243"/>
      <c r="J261" s="240"/>
      <c r="K261" s="240"/>
      <c r="L261" s="244"/>
      <c r="M261" s="245"/>
      <c r="N261" s="246"/>
      <c r="O261" s="246"/>
      <c r="P261" s="246"/>
      <c r="Q261" s="246"/>
      <c r="R261" s="246"/>
      <c r="S261" s="246"/>
      <c r="T261" s="247"/>
      <c r="AT261" s="248" t="s">
        <v>166</v>
      </c>
      <c r="AU261" s="248" t="s">
        <v>86</v>
      </c>
      <c r="AV261" s="12" t="s">
        <v>75</v>
      </c>
      <c r="AW261" s="12" t="s">
        <v>33</v>
      </c>
      <c r="AX261" s="12" t="s">
        <v>70</v>
      </c>
      <c r="AY261" s="248" t="s">
        <v>157</v>
      </c>
    </row>
    <row r="262" s="12" customFormat="1">
      <c r="B262" s="239"/>
      <c r="C262" s="240"/>
      <c r="D262" s="229" t="s">
        <v>166</v>
      </c>
      <c r="E262" s="241" t="s">
        <v>21</v>
      </c>
      <c r="F262" s="242" t="s">
        <v>441</v>
      </c>
      <c r="G262" s="240"/>
      <c r="H262" s="241" t="s">
        <v>21</v>
      </c>
      <c r="I262" s="243"/>
      <c r="J262" s="240"/>
      <c r="K262" s="240"/>
      <c r="L262" s="244"/>
      <c r="M262" s="245"/>
      <c r="N262" s="246"/>
      <c r="O262" s="246"/>
      <c r="P262" s="246"/>
      <c r="Q262" s="246"/>
      <c r="R262" s="246"/>
      <c r="S262" s="246"/>
      <c r="T262" s="247"/>
      <c r="AT262" s="248" t="s">
        <v>166</v>
      </c>
      <c r="AU262" s="248" t="s">
        <v>86</v>
      </c>
      <c r="AV262" s="12" t="s">
        <v>75</v>
      </c>
      <c r="AW262" s="12" t="s">
        <v>33</v>
      </c>
      <c r="AX262" s="12" t="s">
        <v>70</v>
      </c>
      <c r="AY262" s="248" t="s">
        <v>157</v>
      </c>
    </row>
    <row r="263" s="11" customFormat="1">
      <c r="B263" s="227"/>
      <c r="C263" s="228"/>
      <c r="D263" s="229" t="s">
        <v>166</v>
      </c>
      <c r="E263" s="230" t="s">
        <v>21</v>
      </c>
      <c r="F263" s="231" t="s">
        <v>453</v>
      </c>
      <c r="G263" s="228"/>
      <c r="H263" s="232">
        <v>31.440999999999999</v>
      </c>
      <c r="I263" s="233"/>
      <c r="J263" s="228"/>
      <c r="K263" s="228"/>
      <c r="L263" s="234"/>
      <c r="M263" s="235"/>
      <c r="N263" s="236"/>
      <c r="O263" s="236"/>
      <c r="P263" s="236"/>
      <c r="Q263" s="236"/>
      <c r="R263" s="236"/>
      <c r="S263" s="236"/>
      <c r="T263" s="237"/>
      <c r="AT263" s="238" t="s">
        <v>166</v>
      </c>
      <c r="AU263" s="238" t="s">
        <v>86</v>
      </c>
      <c r="AV263" s="11" t="s">
        <v>86</v>
      </c>
      <c r="AW263" s="11" t="s">
        <v>33</v>
      </c>
      <c r="AX263" s="11" t="s">
        <v>75</v>
      </c>
      <c r="AY263" s="238" t="s">
        <v>157</v>
      </c>
    </row>
    <row r="264" s="1" customFormat="1" ht="38.25" customHeight="1">
      <c r="B264" s="46"/>
      <c r="C264" s="215" t="s">
        <v>454</v>
      </c>
      <c r="D264" s="215" t="s">
        <v>160</v>
      </c>
      <c r="E264" s="216" t="s">
        <v>455</v>
      </c>
      <c r="F264" s="217" t="s">
        <v>456</v>
      </c>
      <c r="G264" s="218" t="s">
        <v>188</v>
      </c>
      <c r="H264" s="219">
        <v>4.1079999999999997</v>
      </c>
      <c r="I264" s="220"/>
      <c r="J264" s="221">
        <f>ROUND(I264*H264,2)</f>
        <v>0</v>
      </c>
      <c r="K264" s="217" t="s">
        <v>163</v>
      </c>
      <c r="L264" s="72"/>
      <c r="M264" s="222" t="s">
        <v>21</v>
      </c>
      <c r="N264" s="223" t="s">
        <v>41</v>
      </c>
      <c r="O264" s="47"/>
      <c r="P264" s="224">
        <f>O264*H264</f>
        <v>0</v>
      </c>
      <c r="Q264" s="224">
        <v>0</v>
      </c>
      <c r="R264" s="224">
        <f>Q264*H264</f>
        <v>0</v>
      </c>
      <c r="S264" s="224">
        <v>0</v>
      </c>
      <c r="T264" s="225">
        <f>S264*H264</f>
        <v>0</v>
      </c>
      <c r="AR264" s="24" t="s">
        <v>259</v>
      </c>
      <c r="AT264" s="24" t="s">
        <v>160</v>
      </c>
      <c r="AU264" s="24" t="s">
        <v>86</v>
      </c>
      <c r="AY264" s="24" t="s">
        <v>157</v>
      </c>
      <c r="BE264" s="226">
        <f>IF(N264="základní",J264,0)</f>
        <v>0</v>
      </c>
      <c r="BF264" s="226">
        <f>IF(N264="snížená",J264,0)</f>
        <v>0</v>
      </c>
      <c r="BG264" s="226">
        <f>IF(N264="zákl. přenesená",J264,0)</f>
        <v>0</v>
      </c>
      <c r="BH264" s="226">
        <f>IF(N264="sníž. přenesená",J264,0)</f>
        <v>0</v>
      </c>
      <c r="BI264" s="226">
        <f>IF(N264="nulová",J264,0)</f>
        <v>0</v>
      </c>
      <c r="BJ264" s="24" t="s">
        <v>75</v>
      </c>
      <c r="BK264" s="226">
        <f>ROUND(I264*H264,2)</f>
        <v>0</v>
      </c>
      <c r="BL264" s="24" t="s">
        <v>259</v>
      </c>
      <c r="BM264" s="24" t="s">
        <v>457</v>
      </c>
    </row>
    <row r="265" s="10" customFormat="1" ht="29.88" customHeight="1">
      <c r="B265" s="199"/>
      <c r="C265" s="200"/>
      <c r="D265" s="201" t="s">
        <v>69</v>
      </c>
      <c r="E265" s="213" t="s">
        <v>458</v>
      </c>
      <c r="F265" s="213" t="s">
        <v>459</v>
      </c>
      <c r="G265" s="200"/>
      <c r="H265" s="200"/>
      <c r="I265" s="203"/>
      <c r="J265" s="214">
        <f>BK265</f>
        <v>0</v>
      </c>
      <c r="K265" s="200"/>
      <c r="L265" s="205"/>
      <c r="M265" s="206"/>
      <c r="N265" s="207"/>
      <c r="O265" s="207"/>
      <c r="P265" s="208">
        <f>SUM(P266:P276)</f>
        <v>0</v>
      </c>
      <c r="Q265" s="207"/>
      <c r="R265" s="208">
        <f>SUM(R266:R276)</f>
        <v>0.00087000000000000001</v>
      </c>
      <c r="S265" s="207"/>
      <c r="T265" s="209">
        <f>SUM(T266:T276)</f>
        <v>0.20025000000000001</v>
      </c>
      <c r="AR265" s="210" t="s">
        <v>86</v>
      </c>
      <c r="AT265" s="211" t="s">
        <v>69</v>
      </c>
      <c r="AU265" s="211" t="s">
        <v>75</v>
      </c>
      <c r="AY265" s="210" t="s">
        <v>157</v>
      </c>
      <c r="BK265" s="212">
        <f>SUM(BK266:BK276)</f>
        <v>0</v>
      </c>
    </row>
    <row r="266" s="1" customFormat="1" ht="25.5" customHeight="1">
      <c r="B266" s="46"/>
      <c r="C266" s="215" t="s">
        <v>460</v>
      </c>
      <c r="D266" s="215" t="s">
        <v>160</v>
      </c>
      <c r="E266" s="216" t="s">
        <v>461</v>
      </c>
      <c r="F266" s="217" t="s">
        <v>462</v>
      </c>
      <c r="G266" s="218" t="s">
        <v>100</v>
      </c>
      <c r="H266" s="219">
        <v>7.5</v>
      </c>
      <c r="I266" s="220"/>
      <c r="J266" s="221">
        <f>ROUND(I266*H266,2)</f>
        <v>0</v>
      </c>
      <c r="K266" s="217" t="s">
        <v>163</v>
      </c>
      <c r="L266" s="72"/>
      <c r="M266" s="222" t="s">
        <v>21</v>
      </c>
      <c r="N266" s="223" t="s">
        <v>41</v>
      </c>
      <c r="O266" s="47"/>
      <c r="P266" s="224">
        <f>O266*H266</f>
        <v>0</v>
      </c>
      <c r="Q266" s="224">
        <v>0</v>
      </c>
      <c r="R266" s="224">
        <f>Q266*H266</f>
        <v>0</v>
      </c>
      <c r="S266" s="224">
        <v>0.026700000000000002</v>
      </c>
      <c r="T266" s="225">
        <f>S266*H266</f>
        <v>0.20025000000000001</v>
      </c>
      <c r="AR266" s="24" t="s">
        <v>259</v>
      </c>
      <c r="AT266" s="24" t="s">
        <v>160</v>
      </c>
      <c r="AU266" s="24" t="s">
        <v>86</v>
      </c>
      <c r="AY266" s="24" t="s">
        <v>157</v>
      </c>
      <c r="BE266" s="226">
        <f>IF(N266="základní",J266,0)</f>
        <v>0</v>
      </c>
      <c r="BF266" s="226">
        <f>IF(N266="snížená",J266,0)</f>
        <v>0</v>
      </c>
      <c r="BG266" s="226">
        <f>IF(N266="zákl. přenesená",J266,0)</f>
        <v>0</v>
      </c>
      <c r="BH266" s="226">
        <f>IF(N266="sníž. přenesená",J266,0)</f>
        <v>0</v>
      </c>
      <c r="BI266" s="226">
        <f>IF(N266="nulová",J266,0)</f>
        <v>0</v>
      </c>
      <c r="BJ266" s="24" t="s">
        <v>75</v>
      </c>
      <c r="BK266" s="226">
        <f>ROUND(I266*H266,2)</f>
        <v>0</v>
      </c>
      <c r="BL266" s="24" t="s">
        <v>259</v>
      </c>
      <c r="BM266" s="24" t="s">
        <v>463</v>
      </c>
    </row>
    <row r="267" s="12" customFormat="1">
      <c r="B267" s="239"/>
      <c r="C267" s="240"/>
      <c r="D267" s="229" t="s">
        <v>166</v>
      </c>
      <c r="E267" s="241" t="s">
        <v>21</v>
      </c>
      <c r="F267" s="242" t="s">
        <v>464</v>
      </c>
      <c r="G267" s="240"/>
      <c r="H267" s="241" t="s">
        <v>21</v>
      </c>
      <c r="I267" s="243"/>
      <c r="J267" s="240"/>
      <c r="K267" s="240"/>
      <c r="L267" s="244"/>
      <c r="M267" s="245"/>
      <c r="N267" s="246"/>
      <c r="O267" s="246"/>
      <c r="P267" s="246"/>
      <c r="Q267" s="246"/>
      <c r="R267" s="246"/>
      <c r="S267" s="246"/>
      <c r="T267" s="247"/>
      <c r="AT267" s="248" t="s">
        <v>166</v>
      </c>
      <c r="AU267" s="248" t="s">
        <v>86</v>
      </c>
      <c r="AV267" s="12" t="s">
        <v>75</v>
      </c>
      <c r="AW267" s="12" t="s">
        <v>33</v>
      </c>
      <c r="AX267" s="12" t="s">
        <v>70</v>
      </c>
      <c r="AY267" s="248" t="s">
        <v>157</v>
      </c>
    </row>
    <row r="268" s="11" customFormat="1">
      <c r="B268" s="227"/>
      <c r="C268" s="228"/>
      <c r="D268" s="229" t="s">
        <v>166</v>
      </c>
      <c r="E268" s="230" t="s">
        <v>21</v>
      </c>
      <c r="F268" s="231" t="s">
        <v>465</v>
      </c>
      <c r="G268" s="228"/>
      <c r="H268" s="232">
        <v>7.5</v>
      </c>
      <c r="I268" s="233"/>
      <c r="J268" s="228"/>
      <c r="K268" s="228"/>
      <c r="L268" s="234"/>
      <c r="M268" s="235"/>
      <c r="N268" s="236"/>
      <c r="O268" s="236"/>
      <c r="P268" s="236"/>
      <c r="Q268" s="236"/>
      <c r="R268" s="236"/>
      <c r="S268" s="236"/>
      <c r="T268" s="237"/>
      <c r="AT268" s="238" t="s">
        <v>166</v>
      </c>
      <c r="AU268" s="238" t="s">
        <v>86</v>
      </c>
      <c r="AV268" s="11" t="s">
        <v>86</v>
      </c>
      <c r="AW268" s="11" t="s">
        <v>33</v>
      </c>
      <c r="AX268" s="11" t="s">
        <v>75</v>
      </c>
      <c r="AY268" s="238" t="s">
        <v>157</v>
      </c>
    </row>
    <row r="269" s="1" customFormat="1" ht="16.5" customHeight="1">
      <c r="B269" s="46"/>
      <c r="C269" s="215" t="s">
        <v>466</v>
      </c>
      <c r="D269" s="215" t="s">
        <v>160</v>
      </c>
      <c r="E269" s="216" t="s">
        <v>467</v>
      </c>
      <c r="F269" s="217" t="s">
        <v>468</v>
      </c>
      <c r="G269" s="218" t="s">
        <v>208</v>
      </c>
      <c r="H269" s="219">
        <v>3</v>
      </c>
      <c r="I269" s="220"/>
      <c r="J269" s="221">
        <f>ROUND(I269*H269,2)</f>
        <v>0</v>
      </c>
      <c r="K269" s="217" t="s">
        <v>163</v>
      </c>
      <c r="L269" s="72"/>
      <c r="M269" s="222" t="s">
        <v>21</v>
      </c>
      <c r="N269" s="223" t="s">
        <v>41</v>
      </c>
      <c r="O269" s="47"/>
      <c r="P269" s="224">
        <f>O269*H269</f>
        <v>0</v>
      </c>
      <c r="Q269" s="224">
        <v>0.00029</v>
      </c>
      <c r="R269" s="224">
        <f>Q269*H269</f>
        <v>0.00087000000000000001</v>
      </c>
      <c r="S269" s="224">
        <v>0</v>
      </c>
      <c r="T269" s="225">
        <f>S269*H269</f>
        <v>0</v>
      </c>
      <c r="AR269" s="24" t="s">
        <v>259</v>
      </c>
      <c r="AT269" s="24" t="s">
        <v>160</v>
      </c>
      <c r="AU269" s="24" t="s">
        <v>86</v>
      </c>
      <c r="AY269" s="24" t="s">
        <v>157</v>
      </c>
      <c r="BE269" s="226">
        <f>IF(N269="základní",J269,0)</f>
        <v>0</v>
      </c>
      <c r="BF269" s="226">
        <f>IF(N269="snížená",J269,0)</f>
        <v>0</v>
      </c>
      <c r="BG269" s="226">
        <f>IF(N269="zákl. přenesená",J269,0)</f>
        <v>0</v>
      </c>
      <c r="BH269" s="226">
        <f>IF(N269="sníž. přenesená",J269,0)</f>
        <v>0</v>
      </c>
      <c r="BI269" s="226">
        <f>IF(N269="nulová",J269,0)</f>
        <v>0</v>
      </c>
      <c r="BJ269" s="24" t="s">
        <v>75</v>
      </c>
      <c r="BK269" s="226">
        <f>ROUND(I269*H269,2)</f>
        <v>0</v>
      </c>
      <c r="BL269" s="24" t="s">
        <v>259</v>
      </c>
      <c r="BM269" s="24" t="s">
        <v>469</v>
      </c>
    </row>
    <row r="270" s="12" customFormat="1">
      <c r="B270" s="239"/>
      <c r="C270" s="240"/>
      <c r="D270" s="229" t="s">
        <v>166</v>
      </c>
      <c r="E270" s="241" t="s">
        <v>21</v>
      </c>
      <c r="F270" s="242" t="s">
        <v>470</v>
      </c>
      <c r="G270" s="240"/>
      <c r="H270" s="241" t="s">
        <v>21</v>
      </c>
      <c r="I270" s="243"/>
      <c r="J270" s="240"/>
      <c r="K270" s="240"/>
      <c r="L270" s="244"/>
      <c r="M270" s="245"/>
      <c r="N270" s="246"/>
      <c r="O270" s="246"/>
      <c r="P270" s="246"/>
      <c r="Q270" s="246"/>
      <c r="R270" s="246"/>
      <c r="S270" s="246"/>
      <c r="T270" s="247"/>
      <c r="AT270" s="248" t="s">
        <v>166</v>
      </c>
      <c r="AU270" s="248" t="s">
        <v>86</v>
      </c>
      <c r="AV270" s="12" t="s">
        <v>75</v>
      </c>
      <c r="AW270" s="12" t="s">
        <v>33</v>
      </c>
      <c r="AX270" s="12" t="s">
        <v>70</v>
      </c>
      <c r="AY270" s="248" t="s">
        <v>157</v>
      </c>
    </row>
    <row r="271" s="11" customFormat="1">
      <c r="B271" s="227"/>
      <c r="C271" s="228"/>
      <c r="D271" s="229" t="s">
        <v>166</v>
      </c>
      <c r="E271" s="230" t="s">
        <v>21</v>
      </c>
      <c r="F271" s="231" t="s">
        <v>471</v>
      </c>
      <c r="G271" s="228"/>
      <c r="H271" s="232">
        <v>3</v>
      </c>
      <c r="I271" s="233"/>
      <c r="J271" s="228"/>
      <c r="K271" s="228"/>
      <c r="L271" s="234"/>
      <c r="M271" s="235"/>
      <c r="N271" s="236"/>
      <c r="O271" s="236"/>
      <c r="P271" s="236"/>
      <c r="Q271" s="236"/>
      <c r="R271" s="236"/>
      <c r="S271" s="236"/>
      <c r="T271" s="237"/>
      <c r="AT271" s="238" t="s">
        <v>166</v>
      </c>
      <c r="AU271" s="238" t="s">
        <v>86</v>
      </c>
      <c r="AV271" s="11" t="s">
        <v>86</v>
      </c>
      <c r="AW271" s="11" t="s">
        <v>33</v>
      </c>
      <c r="AX271" s="11" t="s">
        <v>75</v>
      </c>
      <c r="AY271" s="238" t="s">
        <v>157</v>
      </c>
    </row>
    <row r="272" s="1" customFormat="1" ht="16.5" customHeight="1">
      <c r="B272" s="46"/>
      <c r="C272" s="215" t="s">
        <v>472</v>
      </c>
      <c r="D272" s="215" t="s">
        <v>160</v>
      </c>
      <c r="E272" s="216" t="s">
        <v>473</v>
      </c>
      <c r="F272" s="217" t="s">
        <v>474</v>
      </c>
      <c r="G272" s="218" t="s">
        <v>100</v>
      </c>
      <c r="H272" s="219">
        <v>7.5</v>
      </c>
      <c r="I272" s="220"/>
      <c r="J272" s="221">
        <f>ROUND(I272*H272,2)</f>
        <v>0</v>
      </c>
      <c r="K272" s="217" t="s">
        <v>21</v>
      </c>
      <c r="L272" s="72"/>
      <c r="M272" s="222" t="s">
        <v>21</v>
      </c>
      <c r="N272" s="223" t="s">
        <v>41</v>
      </c>
      <c r="O272" s="47"/>
      <c r="P272" s="224">
        <f>O272*H272</f>
        <v>0</v>
      </c>
      <c r="Q272" s="224">
        <v>0</v>
      </c>
      <c r="R272" s="224">
        <f>Q272*H272</f>
        <v>0</v>
      </c>
      <c r="S272" s="224">
        <v>0</v>
      </c>
      <c r="T272" s="225">
        <f>S272*H272</f>
        <v>0</v>
      </c>
      <c r="AR272" s="24" t="s">
        <v>259</v>
      </c>
      <c r="AT272" s="24" t="s">
        <v>160</v>
      </c>
      <c r="AU272" s="24" t="s">
        <v>86</v>
      </c>
      <c r="AY272" s="24" t="s">
        <v>157</v>
      </c>
      <c r="BE272" s="226">
        <f>IF(N272="základní",J272,0)</f>
        <v>0</v>
      </c>
      <c r="BF272" s="226">
        <f>IF(N272="snížená",J272,0)</f>
        <v>0</v>
      </c>
      <c r="BG272" s="226">
        <f>IF(N272="zákl. přenesená",J272,0)</f>
        <v>0</v>
      </c>
      <c r="BH272" s="226">
        <f>IF(N272="sníž. přenesená",J272,0)</f>
        <v>0</v>
      </c>
      <c r="BI272" s="226">
        <f>IF(N272="nulová",J272,0)</f>
        <v>0</v>
      </c>
      <c r="BJ272" s="24" t="s">
        <v>75</v>
      </c>
      <c r="BK272" s="226">
        <f>ROUND(I272*H272,2)</f>
        <v>0</v>
      </c>
      <c r="BL272" s="24" t="s">
        <v>259</v>
      </c>
      <c r="BM272" s="24" t="s">
        <v>475</v>
      </c>
    </row>
    <row r="273" s="11" customFormat="1">
      <c r="B273" s="227"/>
      <c r="C273" s="228"/>
      <c r="D273" s="229" t="s">
        <v>166</v>
      </c>
      <c r="E273" s="230" t="s">
        <v>21</v>
      </c>
      <c r="F273" s="231" t="s">
        <v>476</v>
      </c>
      <c r="G273" s="228"/>
      <c r="H273" s="232">
        <v>7.5</v>
      </c>
      <c r="I273" s="233"/>
      <c r="J273" s="228"/>
      <c r="K273" s="228"/>
      <c r="L273" s="234"/>
      <c r="M273" s="235"/>
      <c r="N273" s="236"/>
      <c r="O273" s="236"/>
      <c r="P273" s="236"/>
      <c r="Q273" s="236"/>
      <c r="R273" s="236"/>
      <c r="S273" s="236"/>
      <c r="T273" s="237"/>
      <c r="AT273" s="238" t="s">
        <v>166</v>
      </c>
      <c r="AU273" s="238" t="s">
        <v>86</v>
      </c>
      <c r="AV273" s="11" t="s">
        <v>86</v>
      </c>
      <c r="AW273" s="11" t="s">
        <v>33</v>
      </c>
      <c r="AX273" s="11" t="s">
        <v>75</v>
      </c>
      <c r="AY273" s="238" t="s">
        <v>157</v>
      </c>
    </row>
    <row r="274" s="1" customFormat="1" ht="16.5" customHeight="1">
      <c r="B274" s="46"/>
      <c r="C274" s="215" t="s">
        <v>477</v>
      </c>
      <c r="D274" s="215" t="s">
        <v>160</v>
      </c>
      <c r="E274" s="216" t="s">
        <v>478</v>
      </c>
      <c r="F274" s="217" t="s">
        <v>479</v>
      </c>
      <c r="G274" s="218" t="s">
        <v>208</v>
      </c>
      <c r="H274" s="219">
        <v>3</v>
      </c>
      <c r="I274" s="220"/>
      <c r="J274" s="221">
        <f>ROUND(I274*H274,2)</f>
        <v>0</v>
      </c>
      <c r="K274" s="217" t="s">
        <v>21</v>
      </c>
      <c r="L274" s="72"/>
      <c r="M274" s="222" t="s">
        <v>21</v>
      </c>
      <c r="N274" s="223" t="s">
        <v>41</v>
      </c>
      <c r="O274" s="47"/>
      <c r="P274" s="224">
        <f>O274*H274</f>
        <v>0</v>
      </c>
      <c r="Q274" s="224">
        <v>0</v>
      </c>
      <c r="R274" s="224">
        <f>Q274*H274</f>
        <v>0</v>
      </c>
      <c r="S274" s="224">
        <v>0</v>
      </c>
      <c r="T274" s="225">
        <f>S274*H274</f>
        <v>0</v>
      </c>
      <c r="AR274" s="24" t="s">
        <v>259</v>
      </c>
      <c r="AT274" s="24" t="s">
        <v>160</v>
      </c>
      <c r="AU274" s="24" t="s">
        <v>86</v>
      </c>
      <c r="AY274" s="24" t="s">
        <v>157</v>
      </c>
      <c r="BE274" s="226">
        <f>IF(N274="základní",J274,0)</f>
        <v>0</v>
      </c>
      <c r="BF274" s="226">
        <f>IF(N274="snížená",J274,0)</f>
        <v>0</v>
      </c>
      <c r="BG274" s="226">
        <f>IF(N274="zákl. přenesená",J274,0)</f>
        <v>0</v>
      </c>
      <c r="BH274" s="226">
        <f>IF(N274="sníž. přenesená",J274,0)</f>
        <v>0</v>
      </c>
      <c r="BI274" s="226">
        <f>IF(N274="nulová",J274,0)</f>
        <v>0</v>
      </c>
      <c r="BJ274" s="24" t="s">
        <v>75</v>
      </c>
      <c r="BK274" s="226">
        <f>ROUND(I274*H274,2)</f>
        <v>0</v>
      </c>
      <c r="BL274" s="24" t="s">
        <v>259</v>
      </c>
      <c r="BM274" s="24" t="s">
        <v>480</v>
      </c>
    </row>
    <row r="275" s="11" customFormat="1">
      <c r="B275" s="227"/>
      <c r="C275" s="228"/>
      <c r="D275" s="229" t="s">
        <v>166</v>
      </c>
      <c r="E275" s="230" t="s">
        <v>21</v>
      </c>
      <c r="F275" s="231" t="s">
        <v>481</v>
      </c>
      <c r="G275" s="228"/>
      <c r="H275" s="232">
        <v>3</v>
      </c>
      <c r="I275" s="233"/>
      <c r="J275" s="228"/>
      <c r="K275" s="228"/>
      <c r="L275" s="234"/>
      <c r="M275" s="235"/>
      <c r="N275" s="236"/>
      <c r="O275" s="236"/>
      <c r="P275" s="236"/>
      <c r="Q275" s="236"/>
      <c r="R275" s="236"/>
      <c r="S275" s="236"/>
      <c r="T275" s="237"/>
      <c r="AT275" s="238" t="s">
        <v>166</v>
      </c>
      <c r="AU275" s="238" t="s">
        <v>86</v>
      </c>
      <c r="AV275" s="11" t="s">
        <v>86</v>
      </c>
      <c r="AW275" s="11" t="s">
        <v>33</v>
      </c>
      <c r="AX275" s="11" t="s">
        <v>75</v>
      </c>
      <c r="AY275" s="238" t="s">
        <v>157</v>
      </c>
    </row>
    <row r="276" s="1" customFormat="1" ht="38.25" customHeight="1">
      <c r="B276" s="46"/>
      <c r="C276" s="215" t="s">
        <v>482</v>
      </c>
      <c r="D276" s="215" t="s">
        <v>160</v>
      </c>
      <c r="E276" s="216" t="s">
        <v>483</v>
      </c>
      <c r="F276" s="217" t="s">
        <v>484</v>
      </c>
      <c r="G276" s="218" t="s">
        <v>188</v>
      </c>
      <c r="H276" s="219">
        <v>0.001</v>
      </c>
      <c r="I276" s="220"/>
      <c r="J276" s="221">
        <f>ROUND(I276*H276,2)</f>
        <v>0</v>
      </c>
      <c r="K276" s="217" t="s">
        <v>163</v>
      </c>
      <c r="L276" s="72"/>
      <c r="M276" s="222" t="s">
        <v>21</v>
      </c>
      <c r="N276" s="223" t="s">
        <v>41</v>
      </c>
      <c r="O276" s="47"/>
      <c r="P276" s="224">
        <f>O276*H276</f>
        <v>0</v>
      </c>
      <c r="Q276" s="224">
        <v>0</v>
      </c>
      <c r="R276" s="224">
        <f>Q276*H276</f>
        <v>0</v>
      </c>
      <c r="S276" s="224">
        <v>0</v>
      </c>
      <c r="T276" s="225">
        <f>S276*H276</f>
        <v>0</v>
      </c>
      <c r="AR276" s="24" t="s">
        <v>259</v>
      </c>
      <c r="AT276" s="24" t="s">
        <v>160</v>
      </c>
      <c r="AU276" s="24" t="s">
        <v>86</v>
      </c>
      <c r="AY276" s="24" t="s">
        <v>157</v>
      </c>
      <c r="BE276" s="226">
        <f>IF(N276="základní",J276,0)</f>
        <v>0</v>
      </c>
      <c r="BF276" s="226">
        <f>IF(N276="snížená",J276,0)</f>
        <v>0</v>
      </c>
      <c r="BG276" s="226">
        <f>IF(N276="zákl. přenesená",J276,0)</f>
        <v>0</v>
      </c>
      <c r="BH276" s="226">
        <f>IF(N276="sníž. přenesená",J276,0)</f>
        <v>0</v>
      </c>
      <c r="BI276" s="226">
        <f>IF(N276="nulová",J276,0)</f>
        <v>0</v>
      </c>
      <c r="BJ276" s="24" t="s">
        <v>75</v>
      </c>
      <c r="BK276" s="226">
        <f>ROUND(I276*H276,2)</f>
        <v>0</v>
      </c>
      <c r="BL276" s="24" t="s">
        <v>259</v>
      </c>
      <c r="BM276" s="24" t="s">
        <v>485</v>
      </c>
    </row>
    <row r="277" s="10" customFormat="1" ht="29.88" customHeight="1">
      <c r="B277" s="199"/>
      <c r="C277" s="200"/>
      <c r="D277" s="201" t="s">
        <v>69</v>
      </c>
      <c r="E277" s="213" t="s">
        <v>486</v>
      </c>
      <c r="F277" s="213" t="s">
        <v>487</v>
      </c>
      <c r="G277" s="200"/>
      <c r="H277" s="200"/>
      <c r="I277" s="203"/>
      <c r="J277" s="214">
        <f>BK277</f>
        <v>0</v>
      </c>
      <c r="K277" s="200"/>
      <c r="L277" s="205"/>
      <c r="M277" s="206"/>
      <c r="N277" s="207"/>
      <c r="O277" s="207"/>
      <c r="P277" s="208">
        <f>SUM(P278:P280)</f>
        <v>0</v>
      </c>
      <c r="Q277" s="207"/>
      <c r="R277" s="208">
        <f>SUM(R278:R280)</f>
        <v>0</v>
      </c>
      <c r="S277" s="207"/>
      <c r="T277" s="209">
        <f>SUM(T278:T280)</f>
        <v>0</v>
      </c>
      <c r="AR277" s="210" t="s">
        <v>86</v>
      </c>
      <c r="AT277" s="211" t="s">
        <v>69</v>
      </c>
      <c r="AU277" s="211" t="s">
        <v>75</v>
      </c>
      <c r="AY277" s="210" t="s">
        <v>157</v>
      </c>
      <c r="BK277" s="212">
        <f>SUM(BK278:BK280)</f>
        <v>0</v>
      </c>
    </row>
    <row r="278" s="1" customFormat="1" ht="25.5" customHeight="1">
      <c r="B278" s="46"/>
      <c r="C278" s="215" t="s">
        <v>488</v>
      </c>
      <c r="D278" s="215" t="s">
        <v>160</v>
      </c>
      <c r="E278" s="216" t="s">
        <v>489</v>
      </c>
      <c r="F278" s="217" t="s">
        <v>490</v>
      </c>
      <c r="G278" s="218" t="s">
        <v>491</v>
      </c>
      <c r="H278" s="219">
        <v>1</v>
      </c>
      <c r="I278" s="220"/>
      <c r="J278" s="221">
        <f>ROUND(I278*H278,2)</f>
        <v>0</v>
      </c>
      <c r="K278" s="217" t="s">
        <v>21</v>
      </c>
      <c r="L278" s="72"/>
      <c r="M278" s="222" t="s">
        <v>21</v>
      </c>
      <c r="N278" s="223" t="s">
        <v>41</v>
      </c>
      <c r="O278" s="47"/>
      <c r="P278" s="224">
        <f>O278*H278</f>
        <v>0</v>
      </c>
      <c r="Q278" s="224">
        <v>0</v>
      </c>
      <c r="R278" s="224">
        <f>Q278*H278</f>
        <v>0</v>
      </c>
      <c r="S278" s="224">
        <v>0</v>
      </c>
      <c r="T278" s="225">
        <f>S278*H278</f>
        <v>0</v>
      </c>
      <c r="AR278" s="24" t="s">
        <v>259</v>
      </c>
      <c r="AT278" s="24" t="s">
        <v>160</v>
      </c>
      <c r="AU278" s="24" t="s">
        <v>86</v>
      </c>
      <c r="AY278" s="24" t="s">
        <v>157</v>
      </c>
      <c r="BE278" s="226">
        <f>IF(N278="základní",J278,0)</f>
        <v>0</v>
      </c>
      <c r="BF278" s="226">
        <f>IF(N278="snížená",J278,0)</f>
        <v>0</v>
      </c>
      <c r="BG278" s="226">
        <f>IF(N278="zákl. přenesená",J278,0)</f>
        <v>0</v>
      </c>
      <c r="BH278" s="226">
        <f>IF(N278="sníž. přenesená",J278,0)</f>
        <v>0</v>
      </c>
      <c r="BI278" s="226">
        <f>IF(N278="nulová",J278,0)</f>
        <v>0</v>
      </c>
      <c r="BJ278" s="24" t="s">
        <v>75</v>
      </c>
      <c r="BK278" s="226">
        <f>ROUND(I278*H278,2)</f>
        <v>0</v>
      </c>
      <c r="BL278" s="24" t="s">
        <v>259</v>
      </c>
      <c r="BM278" s="24" t="s">
        <v>492</v>
      </c>
    </row>
    <row r="279" s="12" customFormat="1">
      <c r="B279" s="239"/>
      <c r="C279" s="240"/>
      <c r="D279" s="229" t="s">
        <v>166</v>
      </c>
      <c r="E279" s="241" t="s">
        <v>21</v>
      </c>
      <c r="F279" s="242" t="s">
        <v>493</v>
      </c>
      <c r="G279" s="240"/>
      <c r="H279" s="241" t="s">
        <v>21</v>
      </c>
      <c r="I279" s="243"/>
      <c r="J279" s="240"/>
      <c r="K279" s="240"/>
      <c r="L279" s="244"/>
      <c r="M279" s="245"/>
      <c r="N279" s="246"/>
      <c r="O279" s="246"/>
      <c r="P279" s="246"/>
      <c r="Q279" s="246"/>
      <c r="R279" s="246"/>
      <c r="S279" s="246"/>
      <c r="T279" s="247"/>
      <c r="AT279" s="248" t="s">
        <v>166</v>
      </c>
      <c r="AU279" s="248" t="s">
        <v>86</v>
      </c>
      <c r="AV279" s="12" t="s">
        <v>75</v>
      </c>
      <c r="AW279" s="12" t="s">
        <v>33</v>
      </c>
      <c r="AX279" s="12" t="s">
        <v>70</v>
      </c>
      <c r="AY279" s="248" t="s">
        <v>157</v>
      </c>
    </row>
    <row r="280" s="11" customFormat="1">
      <c r="B280" s="227"/>
      <c r="C280" s="228"/>
      <c r="D280" s="229" t="s">
        <v>166</v>
      </c>
      <c r="E280" s="230" t="s">
        <v>21</v>
      </c>
      <c r="F280" s="231" t="s">
        <v>75</v>
      </c>
      <c r="G280" s="228"/>
      <c r="H280" s="232">
        <v>1</v>
      </c>
      <c r="I280" s="233"/>
      <c r="J280" s="228"/>
      <c r="K280" s="228"/>
      <c r="L280" s="234"/>
      <c r="M280" s="235"/>
      <c r="N280" s="236"/>
      <c r="O280" s="236"/>
      <c r="P280" s="236"/>
      <c r="Q280" s="236"/>
      <c r="R280" s="236"/>
      <c r="S280" s="236"/>
      <c r="T280" s="237"/>
      <c r="AT280" s="238" t="s">
        <v>166</v>
      </c>
      <c r="AU280" s="238" t="s">
        <v>86</v>
      </c>
      <c r="AV280" s="11" t="s">
        <v>86</v>
      </c>
      <c r="AW280" s="11" t="s">
        <v>33</v>
      </c>
      <c r="AX280" s="11" t="s">
        <v>75</v>
      </c>
      <c r="AY280" s="238" t="s">
        <v>157</v>
      </c>
    </row>
    <row r="281" s="10" customFormat="1" ht="29.88" customHeight="1">
      <c r="B281" s="199"/>
      <c r="C281" s="200"/>
      <c r="D281" s="201" t="s">
        <v>69</v>
      </c>
      <c r="E281" s="213" t="s">
        <v>494</v>
      </c>
      <c r="F281" s="213" t="s">
        <v>495</v>
      </c>
      <c r="G281" s="200"/>
      <c r="H281" s="200"/>
      <c r="I281" s="203"/>
      <c r="J281" s="214">
        <f>BK281</f>
        <v>0</v>
      </c>
      <c r="K281" s="200"/>
      <c r="L281" s="205"/>
      <c r="M281" s="206"/>
      <c r="N281" s="207"/>
      <c r="O281" s="207"/>
      <c r="P281" s="208">
        <f>SUM(P282:P462)</f>
        <v>0</v>
      </c>
      <c r="Q281" s="207"/>
      <c r="R281" s="208">
        <f>SUM(R282:R462)</f>
        <v>6.7064193000000003</v>
      </c>
      <c r="S281" s="207"/>
      <c r="T281" s="209">
        <f>SUM(T282:T462)</f>
        <v>6.3092129999999988</v>
      </c>
      <c r="AR281" s="210" t="s">
        <v>86</v>
      </c>
      <c r="AT281" s="211" t="s">
        <v>69</v>
      </c>
      <c r="AU281" s="211" t="s">
        <v>75</v>
      </c>
      <c r="AY281" s="210" t="s">
        <v>157</v>
      </c>
      <c r="BK281" s="212">
        <f>SUM(BK282:BK462)</f>
        <v>0</v>
      </c>
    </row>
    <row r="282" s="1" customFormat="1" ht="38.25" customHeight="1">
      <c r="B282" s="46"/>
      <c r="C282" s="215" t="s">
        <v>496</v>
      </c>
      <c r="D282" s="215" t="s">
        <v>160</v>
      </c>
      <c r="E282" s="216" t="s">
        <v>497</v>
      </c>
      <c r="F282" s="217" t="s">
        <v>498</v>
      </c>
      <c r="G282" s="218" t="s">
        <v>84</v>
      </c>
      <c r="H282" s="219">
        <v>272.58499999999998</v>
      </c>
      <c r="I282" s="220"/>
      <c r="J282" s="221">
        <f>ROUND(I282*H282,2)</f>
        <v>0</v>
      </c>
      <c r="K282" s="217" t="s">
        <v>163</v>
      </c>
      <c r="L282" s="72"/>
      <c r="M282" s="222" t="s">
        <v>21</v>
      </c>
      <c r="N282" s="223" t="s">
        <v>41</v>
      </c>
      <c r="O282" s="47"/>
      <c r="P282" s="224">
        <f>O282*H282</f>
        <v>0</v>
      </c>
      <c r="Q282" s="224">
        <v>0</v>
      </c>
      <c r="R282" s="224">
        <f>Q282*H282</f>
        <v>0</v>
      </c>
      <c r="S282" s="224">
        <v>0.014999999999999999</v>
      </c>
      <c r="T282" s="225">
        <f>S282*H282</f>
        <v>4.0887749999999992</v>
      </c>
      <c r="AR282" s="24" t="s">
        <v>259</v>
      </c>
      <c r="AT282" s="24" t="s">
        <v>160</v>
      </c>
      <c r="AU282" s="24" t="s">
        <v>86</v>
      </c>
      <c r="AY282" s="24" t="s">
        <v>157</v>
      </c>
      <c r="BE282" s="226">
        <f>IF(N282="základní",J282,0)</f>
        <v>0</v>
      </c>
      <c r="BF282" s="226">
        <f>IF(N282="snížená",J282,0)</f>
        <v>0</v>
      </c>
      <c r="BG282" s="226">
        <f>IF(N282="zákl. přenesená",J282,0)</f>
        <v>0</v>
      </c>
      <c r="BH282" s="226">
        <f>IF(N282="sníž. přenesená",J282,0)</f>
        <v>0</v>
      </c>
      <c r="BI282" s="226">
        <f>IF(N282="nulová",J282,0)</f>
        <v>0</v>
      </c>
      <c r="BJ282" s="24" t="s">
        <v>75</v>
      </c>
      <c r="BK282" s="226">
        <f>ROUND(I282*H282,2)</f>
        <v>0</v>
      </c>
      <c r="BL282" s="24" t="s">
        <v>259</v>
      </c>
      <c r="BM282" s="24" t="s">
        <v>499</v>
      </c>
    </row>
    <row r="283" s="12" customFormat="1">
      <c r="B283" s="239"/>
      <c r="C283" s="240"/>
      <c r="D283" s="229" t="s">
        <v>166</v>
      </c>
      <c r="E283" s="241" t="s">
        <v>21</v>
      </c>
      <c r="F283" s="242" t="s">
        <v>500</v>
      </c>
      <c r="G283" s="240"/>
      <c r="H283" s="241" t="s">
        <v>21</v>
      </c>
      <c r="I283" s="243"/>
      <c r="J283" s="240"/>
      <c r="K283" s="240"/>
      <c r="L283" s="244"/>
      <c r="M283" s="245"/>
      <c r="N283" s="246"/>
      <c r="O283" s="246"/>
      <c r="P283" s="246"/>
      <c r="Q283" s="246"/>
      <c r="R283" s="246"/>
      <c r="S283" s="246"/>
      <c r="T283" s="247"/>
      <c r="AT283" s="248" t="s">
        <v>166</v>
      </c>
      <c r="AU283" s="248" t="s">
        <v>86</v>
      </c>
      <c r="AV283" s="12" t="s">
        <v>75</v>
      </c>
      <c r="AW283" s="12" t="s">
        <v>33</v>
      </c>
      <c r="AX283" s="12" t="s">
        <v>70</v>
      </c>
      <c r="AY283" s="248" t="s">
        <v>157</v>
      </c>
    </row>
    <row r="284" s="11" customFormat="1">
      <c r="B284" s="227"/>
      <c r="C284" s="228"/>
      <c r="D284" s="229" t="s">
        <v>166</v>
      </c>
      <c r="E284" s="230" t="s">
        <v>21</v>
      </c>
      <c r="F284" s="231" t="s">
        <v>501</v>
      </c>
      <c r="G284" s="228"/>
      <c r="H284" s="232">
        <v>272.58499999999998</v>
      </c>
      <c r="I284" s="233"/>
      <c r="J284" s="228"/>
      <c r="K284" s="228"/>
      <c r="L284" s="234"/>
      <c r="M284" s="235"/>
      <c r="N284" s="236"/>
      <c r="O284" s="236"/>
      <c r="P284" s="236"/>
      <c r="Q284" s="236"/>
      <c r="R284" s="236"/>
      <c r="S284" s="236"/>
      <c r="T284" s="237"/>
      <c r="AT284" s="238" t="s">
        <v>166</v>
      </c>
      <c r="AU284" s="238" t="s">
        <v>86</v>
      </c>
      <c r="AV284" s="11" t="s">
        <v>86</v>
      </c>
      <c r="AW284" s="11" t="s">
        <v>33</v>
      </c>
      <c r="AX284" s="11" t="s">
        <v>75</v>
      </c>
      <c r="AY284" s="238" t="s">
        <v>157</v>
      </c>
    </row>
    <row r="285" s="1" customFormat="1" ht="38.25" customHeight="1">
      <c r="B285" s="46"/>
      <c r="C285" s="215" t="s">
        <v>502</v>
      </c>
      <c r="D285" s="215" t="s">
        <v>160</v>
      </c>
      <c r="E285" s="216" t="s">
        <v>503</v>
      </c>
      <c r="F285" s="217" t="s">
        <v>504</v>
      </c>
      <c r="G285" s="218" t="s">
        <v>84</v>
      </c>
      <c r="H285" s="219">
        <v>2.25</v>
      </c>
      <c r="I285" s="220"/>
      <c r="J285" s="221">
        <f>ROUND(I285*H285,2)</f>
        <v>0</v>
      </c>
      <c r="K285" s="217" t="s">
        <v>163</v>
      </c>
      <c r="L285" s="72"/>
      <c r="M285" s="222" t="s">
        <v>21</v>
      </c>
      <c r="N285" s="223" t="s">
        <v>41</v>
      </c>
      <c r="O285" s="47"/>
      <c r="P285" s="224">
        <f>O285*H285</f>
        <v>0</v>
      </c>
      <c r="Q285" s="224">
        <v>0</v>
      </c>
      <c r="R285" s="224">
        <f>Q285*H285</f>
        <v>0</v>
      </c>
      <c r="S285" s="224">
        <v>0.014999999999999999</v>
      </c>
      <c r="T285" s="225">
        <f>S285*H285</f>
        <v>0.033750000000000002</v>
      </c>
      <c r="AR285" s="24" t="s">
        <v>259</v>
      </c>
      <c r="AT285" s="24" t="s">
        <v>160</v>
      </c>
      <c r="AU285" s="24" t="s">
        <v>86</v>
      </c>
      <c r="AY285" s="24" t="s">
        <v>157</v>
      </c>
      <c r="BE285" s="226">
        <f>IF(N285="základní",J285,0)</f>
        <v>0</v>
      </c>
      <c r="BF285" s="226">
        <f>IF(N285="snížená",J285,0)</f>
        <v>0</v>
      </c>
      <c r="BG285" s="226">
        <f>IF(N285="zákl. přenesená",J285,0)</f>
        <v>0</v>
      </c>
      <c r="BH285" s="226">
        <f>IF(N285="sníž. přenesená",J285,0)</f>
        <v>0</v>
      </c>
      <c r="BI285" s="226">
        <f>IF(N285="nulová",J285,0)</f>
        <v>0</v>
      </c>
      <c r="BJ285" s="24" t="s">
        <v>75</v>
      </c>
      <c r="BK285" s="226">
        <f>ROUND(I285*H285,2)</f>
        <v>0</v>
      </c>
      <c r="BL285" s="24" t="s">
        <v>259</v>
      </c>
      <c r="BM285" s="24" t="s">
        <v>505</v>
      </c>
    </row>
    <row r="286" s="12" customFormat="1">
      <c r="B286" s="239"/>
      <c r="C286" s="240"/>
      <c r="D286" s="229" t="s">
        <v>166</v>
      </c>
      <c r="E286" s="241" t="s">
        <v>21</v>
      </c>
      <c r="F286" s="242" t="s">
        <v>506</v>
      </c>
      <c r="G286" s="240"/>
      <c r="H286" s="241" t="s">
        <v>21</v>
      </c>
      <c r="I286" s="243"/>
      <c r="J286" s="240"/>
      <c r="K286" s="240"/>
      <c r="L286" s="244"/>
      <c r="M286" s="245"/>
      <c r="N286" s="246"/>
      <c r="O286" s="246"/>
      <c r="P286" s="246"/>
      <c r="Q286" s="246"/>
      <c r="R286" s="246"/>
      <c r="S286" s="246"/>
      <c r="T286" s="247"/>
      <c r="AT286" s="248" t="s">
        <v>166</v>
      </c>
      <c r="AU286" s="248" t="s">
        <v>86</v>
      </c>
      <c r="AV286" s="12" t="s">
        <v>75</v>
      </c>
      <c r="AW286" s="12" t="s">
        <v>33</v>
      </c>
      <c r="AX286" s="12" t="s">
        <v>70</v>
      </c>
      <c r="AY286" s="248" t="s">
        <v>157</v>
      </c>
    </row>
    <row r="287" s="11" customFormat="1">
      <c r="B287" s="227"/>
      <c r="C287" s="228"/>
      <c r="D287" s="229" t="s">
        <v>166</v>
      </c>
      <c r="E287" s="230" t="s">
        <v>21</v>
      </c>
      <c r="F287" s="231" t="s">
        <v>507</v>
      </c>
      <c r="G287" s="228"/>
      <c r="H287" s="232">
        <v>2.25</v>
      </c>
      <c r="I287" s="233"/>
      <c r="J287" s="228"/>
      <c r="K287" s="228"/>
      <c r="L287" s="234"/>
      <c r="M287" s="235"/>
      <c r="N287" s="236"/>
      <c r="O287" s="236"/>
      <c r="P287" s="236"/>
      <c r="Q287" s="236"/>
      <c r="R287" s="236"/>
      <c r="S287" s="236"/>
      <c r="T287" s="237"/>
      <c r="AT287" s="238" t="s">
        <v>166</v>
      </c>
      <c r="AU287" s="238" t="s">
        <v>86</v>
      </c>
      <c r="AV287" s="11" t="s">
        <v>86</v>
      </c>
      <c r="AW287" s="11" t="s">
        <v>33</v>
      </c>
      <c r="AX287" s="11" t="s">
        <v>75</v>
      </c>
      <c r="AY287" s="238" t="s">
        <v>157</v>
      </c>
    </row>
    <row r="288" s="1" customFormat="1" ht="16.5" customHeight="1">
      <c r="B288" s="46"/>
      <c r="C288" s="215" t="s">
        <v>508</v>
      </c>
      <c r="D288" s="215" t="s">
        <v>160</v>
      </c>
      <c r="E288" s="216" t="s">
        <v>509</v>
      </c>
      <c r="F288" s="217" t="s">
        <v>510</v>
      </c>
      <c r="G288" s="218" t="s">
        <v>100</v>
      </c>
      <c r="H288" s="219">
        <v>348.38999999999999</v>
      </c>
      <c r="I288" s="220"/>
      <c r="J288" s="221">
        <f>ROUND(I288*H288,2)</f>
        <v>0</v>
      </c>
      <c r="K288" s="217" t="s">
        <v>163</v>
      </c>
      <c r="L288" s="72"/>
      <c r="M288" s="222" t="s">
        <v>21</v>
      </c>
      <c r="N288" s="223" t="s">
        <v>41</v>
      </c>
      <c r="O288" s="47"/>
      <c r="P288" s="224">
        <f>O288*H288</f>
        <v>0</v>
      </c>
      <c r="Q288" s="224">
        <v>0</v>
      </c>
      <c r="R288" s="224">
        <f>Q288*H288</f>
        <v>0</v>
      </c>
      <c r="S288" s="224">
        <v>0</v>
      </c>
      <c r="T288" s="225">
        <f>S288*H288</f>
        <v>0</v>
      </c>
      <c r="AR288" s="24" t="s">
        <v>259</v>
      </c>
      <c r="AT288" s="24" t="s">
        <v>160</v>
      </c>
      <c r="AU288" s="24" t="s">
        <v>86</v>
      </c>
      <c r="AY288" s="24" t="s">
        <v>157</v>
      </c>
      <c r="BE288" s="226">
        <f>IF(N288="základní",J288,0)</f>
        <v>0</v>
      </c>
      <c r="BF288" s="226">
        <f>IF(N288="snížená",J288,0)</f>
        <v>0</v>
      </c>
      <c r="BG288" s="226">
        <f>IF(N288="zákl. přenesená",J288,0)</f>
        <v>0</v>
      </c>
      <c r="BH288" s="226">
        <f>IF(N288="sníž. přenesená",J288,0)</f>
        <v>0</v>
      </c>
      <c r="BI288" s="226">
        <f>IF(N288="nulová",J288,0)</f>
        <v>0</v>
      </c>
      <c r="BJ288" s="24" t="s">
        <v>75</v>
      </c>
      <c r="BK288" s="226">
        <f>ROUND(I288*H288,2)</f>
        <v>0</v>
      </c>
      <c r="BL288" s="24" t="s">
        <v>259</v>
      </c>
      <c r="BM288" s="24" t="s">
        <v>511</v>
      </c>
    </row>
    <row r="289" s="11" customFormat="1">
      <c r="B289" s="227"/>
      <c r="C289" s="228"/>
      <c r="D289" s="229" t="s">
        <v>166</v>
      </c>
      <c r="E289" s="230" t="s">
        <v>21</v>
      </c>
      <c r="F289" s="231" t="s">
        <v>512</v>
      </c>
      <c r="G289" s="228"/>
      <c r="H289" s="232">
        <v>348.38999999999999</v>
      </c>
      <c r="I289" s="233"/>
      <c r="J289" s="228"/>
      <c r="K289" s="228"/>
      <c r="L289" s="234"/>
      <c r="M289" s="235"/>
      <c r="N289" s="236"/>
      <c r="O289" s="236"/>
      <c r="P289" s="236"/>
      <c r="Q289" s="236"/>
      <c r="R289" s="236"/>
      <c r="S289" s="236"/>
      <c r="T289" s="237"/>
      <c r="AT289" s="238" t="s">
        <v>166</v>
      </c>
      <c r="AU289" s="238" t="s">
        <v>86</v>
      </c>
      <c r="AV289" s="11" t="s">
        <v>86</v>
      </c>
      <c r="AW289" s="11" t="s">
        <v>33</v>
      </c>
      <c r="AX289" s="11" t="s">
        <v>75</v>
      </c>
      <c r="AY289" s="238" t="s">
        <v>157</v>
      </c>
    </row>
    <row r="290" s="1" customFormat="1" ht="25.5" customHeight="1">
      <c r="B290" s="46"/>
      <c r="C290" s="215" t="s">
        <v>513</v>
      </c>
      <c r="D290" s="215" t="s">
        <v>160</v>
      </c>
      <c r="E290" s="216" t="s">
        <v>514</v>
      </c>
      <c r="F290" s="217" t="s">
        <v>515</v>
      </c>
      <c r="G290" s="218" t="s">
        <v>84</v>
      </c>
      <c r="H290" s="219">
        <v>265.98500000000001</v>
      </c>
      <c r="I290" s="220"/>
      <c r="J290" s="221">
        <f>ROUND(I290*H290,2)</f>
        <v>0</v>
      </c>
      <c r="K290" s="217" t="s">
        <v>163</v>
      </c>
      <c r="L290" s="72"/>
      <c r="M290" s="222" t="s">
        <v>21</v>
      </c>
      <c r="N290" s="223" t="s">
        <v>41</v>
      </c>
      <c r="O290" s="47"/>
      <c r="P290" s="224">
        <f>O290*H290</f>
        <v>0</v>
      </c>
      <c r="Q290" s="224">
        <v>0</v>
      </c>
      <c r="R290" s="224">
        <f>Q290*H290</f>
        <v>0</v>
      </c>
      <c r="S290" s="224">
        <v>0</v>
      </c>
      <c r="T290" s="225">
        <f>S290*H290</f>
        <v>0</v>
      </c>
      <c r="AR290" s="24" t="s">
        <v>259</v>
      </c>
      <c r="AT290" s="24" t="s">
        <v>160</v>
      </c>
      <c r="AU290" s="24" t="s">
        <v>86</v>
      </c>
      <c r="AY290" s="24" t="s">
        <v>157</v>
      </c>
      <c r="BE290" s="226">
        <f>IF(N290="základní",J290,0)</f>
        <v>0</v>
      </c>
      <c r="BF290" s="226">
        <f>IF(N290="snížená",J290,0)</f>
        <v>0</v>
      </c>
      <c r="BG290" s="226">
        <f>IF(N290="zákl. přenesená",J290,0)</f>
        <v>0</v>
      </c>
      <c r="BH290" s="226">
        <f>IF(N290="sníž. přenesená",J290,0)</f>
        <v>0</v>
      </c>
      <c r="BI290" s="226">
        <f>IF(N290="nulová",J290,0)</f>
        <v>0</v>
      </c>
      <c r="BJ290" s="24" t="s">
        <v>75</v>
      </c>
      <c r="BK290" s="226">
        <f>ROUND(I290*H290,2)</f>
        <v>0</v>
      </c>
      <c r="BL290" s="24" t="s">
        <v>259</v>
      </c>
      <c r="BM290" s="24" t="s">
        <v>516</v>
      </c>
    </row>
    <row r="291" s="12" customFormat="1">
      <c r="B291" s="239"/>
      <c r="C291" s="240"/>
      <c r="D291" s="229" t="s">
        <v>166</v>
      </c>
      <c r="E291" s="241" t="s">
        <v>21</v>
      </c>
      <c r="F291" s="242" t="s">
        <v>517</v>
      </c>
      <c r="G291" s="240"/>
      <c r="H291" s="241" t="s">
        <v>21</v>
      </c>
      <c r="I291" s="243"/>
      <c r="J291" s="240"/>
      <c r="K291" s="240"/>
      <c r="L291" s="244"/>
      <c r="M291" s="245"/>
      <c r="N291" s="246"/>
      <c r="O291" s="246"/>
      <c r="P291" s="246"/>
      <c r="Q291" s="246"/>
      <c r="R291" s="246"/>
      <c r="S291" s="246"/>
      <c r="T291" s="247"/>
      <c r="AT291" s="248" t="s">
        <v>166</v>
      </c>
      <c r="AU291" s="248" t="s">
        <v>86</v>
      </c>
      <c r="AV291" s="12" t="s">
        <v>75</v>
      </c>
      <c r="AW291" s="12" t="s">
        <v>33</v>
      </c>
      <c r="AX291" s="12" t="s">
        <v>70</v>
      </c>
      <c r="AY291" s="248" t="s">
        <v>157</v>
      </c>
    </row>
    <row r="292" s="11" customFormat="1">
      <c r="B292" s="227"/>
      <c r="C292" s="228"/>
      <c r="D292" s="229" t="s">
        <v>166</v>
      </c>
      <c r="E292" s="230" t="s">
        <v>21</v>
      </c>
      <c r="F292" s="231" t="s">
        <v>91</v>
      </c>
      <c r="G292" s="228"/>
      <c r="H292" s="232">
        <v>265.98500000000001</v>
      </c>
      <c r="I292" s="233"/>
      <c r="J292" s="228"/>
      <c r="K292" s="228"/>
      <c r="L292" s="234"/>
      <c r="M292" s="235"/>
      <c r="N292" s="236"/>
      <c r="O292" s="236"/>
      <c r="P292" s="236"/>
      <c r="Q292" s="236"/>
      <c r="R292" s="236"/>
      <c r="S292" s="236"/>
      <c r="T292" s="237"/>
      <c r="AT292" s="238" t="s">
        <v>166</v>
      </c>
      <c r="AU292" s="238" t="s">
        <v>86</v>
      </c>
      <c r="AV292" s="11" t="s">
        <v>86</v>
      </c>
      <c r="AW292" s="11" t="s">
        <v>33</v>
      </c>
      <c r="AX292" s="11" t="s">
        <v>70</v>
      </c>
      <c r="AY292" s="238" t="s">
        <v>157</v>
      </c>
    </row>
    <row r="293" s="13" customFormat="1">
      <c r="B293" s="249"/>
      <c r="C293" s="250"/>
      <c r="D293" s="229" t="s">
        <v>166</v>
      </c>
      <c r="E293" s="251" t="s">
        <v>21</v>
      </c>
      <c r="F293" s="252" t="s">
        <v>176</v>
      </c>
      <c r="G293" s="250"/>
      <c r="H293" s="253">
        <v>265.98500000000001</v>
      </c>
      <c r="I293" s="254"/>
      <c r="J293" s="250"/>
      <c r="K293" s="250"/>
      <c r="L293" s="255"/>
      <c r="M293" s="256"/>
      <c r="N293" s="257"/>
      <c r="O293" s="257"/>
      <c r="P293" s="257"/>
      <c r="Q293" s="257"/>
      <c r="R293" s="257"/>
      <c r="S293" s="257"/>
      <c r="T293" s="258"/>
      <c r="AT293" s="259" t="s">
        <v>166</v>
      </c>
      <c r="AU293" s="259" t="s">
        <v>86</v>
      </c>
      <c r="AV293" s="13" t="s">
        <v>164</v>
      </c>
      <c r="AW293" s="13" t="s">
        <v>33</v>
      </c>
      <c r="AX293" s="13" t="s">
        <v>75</v>
      </c>
      <c r="AY293" s="259" t="s">
        <v>157</v>
      </c>
    </row>
    <row r="294" s="1" customFormat="1" ht="16.5" customHeight="1">
      <c r="B294" s="46"/>
      <c r="C294" s="262" t="s">
        <v>518</v>
      </c>
      <c r="D294" s="262" t="s">
        <v>410</v>
      </c>
      <c r="E294" s="263" t="s">
        <v>519</v>
      </c>
      <c r="F294" s="264" t="s">
        <v>520</v>
      </c>
      <c r="G294" s="265" t="s">
        <v>96</v>
      </c>
      <c r="H294" s="266">
        <v>3.4159999999999999</v>
      </c>
      <c r="I294" s="267"/>
      <c r="J294" s="268">
        <f>ROUND(I294*H294,2)</f>
        <v>0</v>
      </c>
      <c r="K294" s="264" t="s">
        <v>163</v>
      </c>
      <c r="L294" s="269"/>
      <c r="M294" s="270" t="s">
        <v>21</v>
      </c>
      <c r="N294" s="271" t="s">
        <v>41</v>
      </c>
      <c r="O294" s="47"/>
      <c r="P294" s="224">
        <f>O294*H294</f>
        <v>0</v>
      </c>
      <c r="Q294" s="224">
        <v>0.55000000000000004</v>
      </c>
      <c r="R294" s="224">
        <f>Q294*H294</f>
        <v>1.8788</v>
      </c>
      <c r="S294" s="224">
        <v>0</v>
      </c>
      <c r="T294" s="225">
        <f>S294*H294</f>
        <v>0</v>
      </c>
      <c r="AR294" s="24" t="s">
        <v>355</v>
      </c>
      <c r="AT294" s="24" t="s">
        <v>410</v>
      </c>
      <c r="AU294" s="24" t="s">
        <v>86</v>
      </c>
      <c r="AY294" s="24" t="s">
        <v>157</v>
      </c>
      <c r="BE294" s="226">
        <f>IF(N294="základní",J294,0)</f>
        <v>0</v>
      </c>
      <c r="BF294" s="226">
        <f>IF(N294="snížená",J294,0)</f>
        <v>0</v>
      </c>
      <c r="BG294" s="226">
        <f>IF(N294="zákl. přenesená",J294,0)</f>
        <v>0</v>
      </c>
      <c r="BH294" s="226">
        <f>IF(N294="sníž. přenesená",J294,0)</f>
        <v>0</v>
      </c>
      <c r="BI294" s="226">
        <f>IF(N294="nulová",J294,0)</f>
        <v>0</v>
      </c>
      <c r="BJ294" s="24" t="s">
        <v>75</v>
      </c>
      <c r="BK294" s="226">
        <f>ROUND(I294*H294,2)</f>
        <v>0</v>
      </c>
      <c r="BL294" s="24" t="s">
        <v>259</v>
      </c>
      <c r="BM294" s="24" t="s">
        <v>521</v>
      </c>
    </row>
    <row r="295" s="11" customFormat="1">
      <c r="B295" s="227"/>
      <c r="C295" s="228"/>
      <c r="D295" s="229" t="s">
        <v>166</v>
      </c>
      <c r="E295" s="230" t="s">
        <v>21</v>
      </c>
      <c r="F295" s="231" t="s">
        <v>522</v>
      </c>
      <c r="G295" s="228"/>
      <c r="H295" s="232">
        <v>0.871</v>
      </c>
      <c r="I295" s="233"/>
      <c r="J295" s="228"/>
      <c r="K295" s="228"/>
      <c r="L295" s="234"/>
      <c r="M295" s="235"/>
      <c r="N295" s="236"/>
      <c r="O295" s="236"/>
      <c r="P295" s="236"/>
      <c r="Q295" s="236"/>
      <c r="R295" s="236"/>
      <c r="S295" s="236"/>
      <c r="T295" s="237"/>
      <c r="AT295" s="238" t="s">
        <v>166</v>
      </c>
      <c r="AU295" s="238" t="s">
        <v>86</v>
      </c>
      <c r="AV295" s="11" t="s">
        <v>86</v>
      </c>
      <c r="AW295" s="11" t="s">
        <v>33</v>
      </c>
      <c r="AX295" s="11" t="s">
        <v>70</v>
      </c>
      <c r="AY295" s="238" t="s">
        <v>157</v>
      </c>
    </row>
    <row r="296" s="11" customFormat="1">
      <c r="B296" s="227"/>
      <c r="C296" s="228"/>
      <c r="D296" s="229" t="s">
        <v>166</v>
      </c>
      <c r="E296" s="230" t="s">
        <v>21</v>
      </c>
      <c r="F296" s="231" t="s">
        <v>523</v>
      </c>
      <c r="G296" s="228"/>
      <c r="H296" s="232">
        <v>2.234</v>
      </c>
      <c r="I296" s="233"/>
      <c r="J296" s="228"/>
      <c r="K296" s="228"/>
      <c r="L296" s="234"/>
      <c r="M296" s="235"/>
      <c r="N296" s="236"/>
      <c r="O296" s="236"/>
      <c r="P296" s="236"/>
      <c r="Q296" s="236"/>
      <c r="R296" s="236"/>
      <c r="S296" s="236"/>
      <c r="T296" s="237"/>
      <c r="AT296" s="238" t="s">
        <v>166</v>
      </c>
      <c r="AU296" s="238" t="s">
        <v>86</v>
      </c>
      <c r="AV296" s="11" t="s">
        <v>86</v>
      </c>
      <c r="AW296" s="11" t="s">
        <v>33</v>
      </c>
      <c r="AX296" s="11" t="s">
        <v>70</v>
      </c>
      <c r="AY296" s="238" t="s">
        <v>157</v>
      </c>
    </row>
    <row r="297" s="13" customFormat="1">
      <c r="B297" s="249"/>
      <c r="C297" s="250"/>
      <c r="D297" s="229" t="s">
        <v>166</v>
      </c>
      <c r="E297" s="251" t="s">
        <v>94</v>
      </c>
      <c r="F297" s="252" t="s">
        <v>176</v>
      </c>
      <c r="G297" s="250"/>
      <c r="H297" s="253">
        <v>3.105</v>
      </c>
      <c r="I297" s="254"/>
      <c r="J297" s="250"/>
      <c r="K297" s="250"/>
      <c r="L297" s="255"/>
      <c r="M297" s="256"/>
      <c r="N297" s="257"/>
      <c r="O297" s="257"/>
      <c r="P297" s="257"/>
      <c r="Q297" s="257"/>
      <c r="R297" s="257"/>
      <c r="S297" s="257"/>
      <c r="T297" s="258"/>
      <c r="AT297" s="259" t="s">
        <v>166</v>
      </c>
      <c r="AU297" s="259" t="s">
        <v>86</v>
      </c>
      <c r="AV297" s="13" t="s">
        <v>164</v>
      </c>
      <c r="AW297" s="13" t="s">
        <v>33</v>
      </c>
      <c r="AX297" s="13" t="s">
        <v>75</v>
      </c>
      <c r="AY297" s="259" t="s">
        <v>157</v>
      </c>
    </row>
    <row r="298" s="11" customFormat="1">
      <c r="B298" s="227"/>
      <c r="C298" s="228"/>
      <c r="D298" s="229" t="s">
        <v>166</v>
      </c>
      <c r="E298" s="228"/>
      <c r="F298" s="231" t="s">
        <v>524</v>
      </c>
      <c r="G298" s="228"/>
      <c r="H298" s="232">
        <v>3.4159999999999999</v>
      </c>
      <c r="I298" s="233"/>
      <c r="J298" s="228"/>
      <c r="K298" s="228"/>
      <c r="L298" s="234"/>
      <c r="M298" s="235"/>
      <c r="N298" s="236"/>
      <c r="O298" s="236"/>
      <c r="P298" s="236"/>
      <c r="Q298" s="236"/>
      <c r="R298" s="236"/>
      <c r="S298" s="236"/>
      <c r="T298" s="237"/>
      <c r="AT298" s="238" t="s">
        <v>166</v>
      </c>
      <c r="AU298" s="238" t="s">
        <v>86</v>
      </c>
      <c r="AV298" s="11" t="s">
        <v>86</v>
      </c>
      <c r="AW298" s="11" t="s">
        <v>6</v>
      </c>
      <c r="AX298" s="11" t="s">
        <v>75</v>
      </c>
      <c r="AY298" s="238" t="s">
        <v>157</v>
      </c>
    </row>
    <row r="299" s="1" customFormat="1" ht="38.25" customHeight="1">
      <c r="B299" s="46"/>
      <c r="C299" s="215" t="s">
        <v>192</v>
      </c>
      <c r="D299" s="215" t="s">
        <v>160</v>
      </c>
      <c r="E299" s="216" t="s">
        <v>525</v>
      </c>
      <c r="F299" s="217" t="s">
        <v>526</v>
      </c>
      <c r="G299" s="218" t="s">
        <v>84</v>
      </c>
      <c r="H299" s="219">
        <v>38.710000000000001</v>
      </c>
      <c r="I299" s="220"/>
      <c r="J299" s="221">
        <f>ROUND(I299*H299,2)</f>
        <v>0</v>
      </c>
      <c r="K299" s="217" t="s">
        <v>163</v>
      </c>
      <c r="L299" s="72"/>
      <c r="M299" s="222" t="s">
        <v>21</v>
      </c>
      <c r="N299" s="223" t="s">
        <v>41</v>
      </c>
      <c r="O299" s="47"/>
      <c r="P299" s="224">
        <f>O299*H299</f>
        <v>0</v>
      </c>
      <c r="Q299" s="224">
        <v>0</v>
      </c>
      <c r="R299" s="224">
        <f>Q299*H299</f>
        <v>0</v>
      </c>
      <c r="S299" s="224">
        <v>0</v>
      </c>
      <c r="T299" s="225">
        <f>S299*H299</f>
        <v>0</v>
      </c>
      <c r="AR299" s="24" t="s">
        <v>259</v>
      </c>
      <c r="AT299" s="24" t="s">
        <v>160</v>
      </c>
      <c r="AU299" s="24" t="s">
        <v>86</v>
      </c>
      <c r="AY299" s="24" t="s">
        <v>157</v>
      </c>
      <c r="BE299" s="226">
        <f>IF(N299="základní",J299,0)</f>
        <v>0</v>
      </c>
      <c r="BF299" s="226">
        <f>IF(N299="snížená",J299,0)</f>
        <v>0</v>
      </c>
      <c r="BG299" s="226">
        <f>IF(N299="zákl. přenesená",J299,0)</f>
        <v>0</v>
      </c>
      <c r="BH299" s="226">
        <f>IF(N299="sníž. přenesená",J299,0)</f>
        <v>0</v>
      </c>
      <c r="BI299" s="226">
        <f>IF(N299="nulová",J299,0)</f>
        <v>0</v>
      </c>
      <c r="BJ299" s="24" t="s">
        <v>75</v>
      </c>
      <c r="BK299" s="226">
        <f>ROUND(I299*H299,2)</f>
        <v>0</v>
      </c>
      <c r="BL299" s="24" t="s">
        <v>259</v>
      </c>
      <c r="BM299" s="24" t="s">
        <v>527</v>
      </c>
    </row>
    <row r="300" s="12" customFormat="1">
      <c r="B300" s="239"/>
      <c r="C300" s="240"/>
      <c r="D300" s="229" t="s">
        <v>166</v>
      </c>
      <c r="E300" s="241" t="s">
        <v>21</v>
      </c>
      <c r="F300" s="242" t="s">
        <v>419</v>
      </c>
      <c r="G300" s="240"/>
      <c r="H300" s="241" t="s">
        <v>21</v>
      </c>
      <c r="I300" s="243"/>
      <c r="J300" s="240"/>
      <c r="K300" s="240"/>
      <c r="L300" s="244"/>
      <c r="M300" s="245"/>
      <c r="N300" s="246"/>
      <c r="O300" s="246"/>
      <c r="P300" s="246"/>
      <c r="Q300" s="246"/>
      <c r="R300" s="246"/>
      <c r="S300" s="246"/>
      <c r="T300" s="247"/>
      <c r="AT300" s="248" t="s">
        <v>166</v>
      </c>
      <c r="AU300" s="248" t="s">
        <v>86</v>
      </c>
      <c r="AV300" s="12" t="s">
        <v>75</v>
      </c>
      <c r="AW300" s="12" t="s">
        <v>33</v>
      </c>
      <c r="AX300" s="12" t="s">
        <v>70</v>
      </c>
      <c r="AY300" s="248" t="s">
        <v>157</v>
      </c>
    </row>
    <row r="301" s="11" customFormat="1">
      <c r="B301" s="227"/>
      <c r="C301" s="228"/>
      <c r="D301" s="229" t="s">
        <v>166</v>
      </c>
      <c r="E301" s="230" t="s">
        <v>21</v>
      </c>
      <c r="F301" s="231" t="s">
        <v>420</v>
      </c>
      <c r="G301" s="228"/>
      <c r="H301" s="232">
        <v>3.1499999999999999</v>
      </c>
      <c r="I301" s="233"/>
      <c r="J301" s="228"/>
      <c r="K301" s="228"/>
      <c r="L301" s="234"/>
      <c r="M301" s="235"/>
      <c r="N301" s="236"/>
      <c r="O301" s="236"/>
      <c r="P301" s="236"/>
      <c r="Q301" s="236"/>
      <c r="R301" s="236"/>
      <c r="S301" s="236"/>
      <c r="T301" s="237"/>
      <c r="AT301" s="238" t="s">
        <v>166</v>
      </c>
      <c r="AU301" s="238" t="s">
        <v>86</v>
      </c>
      <c r="AV301" s="11" t="s">
        <v>86</v>
      </c>
      <c r="AW301" s="11" t="s">
        <v>33</v>
      </c>
      <c r="AX301" s="11" t="s">
        <v>70</v>
      </c>
      <c r="AY301" s="238" t="s">
        <v>157</v>
      </c>
    </row>
    <row r="302" s="11" customFormat="1">
      <c r="B302" s="227"/>
      <c r="C302" s="228"/>
      <c r="D302" s="229" t="s">
        <v>166</v>
      </c>
      <c r="E302" s="230" t="s">
        <v>21</v>
      </c>
      <c r="F302" s="231" t="s">
        <v>21</v>
      </c>
      <c r="G302" s="228"/>
      <c r="H302" s="232">
        <v>0</v>
      </c>
      <c r="I302" s="233"/>
      <c r="J302" s="228"/>
      <c r="K302" s="228"/>
      <c r="L302" s="234"/>
      <c r="M302" s="235"/>
      <c r="N302" s="236"/>
      <c r="O302" s="236"/>
      <c r="P302" s="236"/>
      <c r="Q302" s="236"/>
      <c r="R302" s="236"/>
      <c r="S302" s="236"/>
      <c r="T302" s="237"/>
      <c r="AT302" s="238" t="s">
        <v>166</v>
      </c>
      <c r="AU302" s="238" t="s">
        <v>86</v>
      </c>
      <c r="AV302" s="11" t="s">
        <v>86</v>
      </c>
      <c r="AW302" s="11" t="s">
        <v>33</v>
      </c>
      <c r="AX302" s="11" t="s">
        <v>70</v>
      </c>
      <c r="AY302" s="238" t="s">
        <v>157</v>
      </c>
    </row>
    <row r="303" s="11" customFormat="1">
      <c r="B303" s="227"/>
      <c r="C303" s="228"/>
      <c r="D303" s="229" t="s">
        <v>166</v>
      </c>
      <c r="E303" s="230" t="s">
        <v>21</v>
      </c>
      <c r="F303" s="231" t="s">
        <v>421</v>
      </c>
      <c r="G303" s="228"/>
      <c r="H303" s="232">
        <v>2.5800000000000001</v>
      </c>
      <c r="I303" s="233"/>
      <c r="J303" s="228"/>
      <c r="K303" s="228"/>
      <c r="L303" s="234"/>
      <c r="M303" s="235"/>
      <c r="N303" s="236"/>
      <c r="O303" s="236"/>
      <c r="P303" s="236"/>
      <c r="Q303" s="236"/>
      <c r="R303" s="236"/>
      <c r="S303" s="236"/>
      <c r="T303" s="237"/>
      <c r="AT303" s="238" t="s">
        <v>166</v>
      </c>
      <c r="AU303" s="238" t="s">
        <v>86</v>
      </c>
      <c r="AV303" s="11" t="s">
        <v>86</v>
      </c>
      <c r="AW303" s="11" t="s">
        <v>33</v>
      </c>
      <c r="AX303" s="11" t="s">
        <v>70</v>
      </c>
      <c r="AY303" s="238" t="s">
        <v>157</v>
      </c>
    </row>
    <row r="304" s="11" customFormat="1">
      <c r="B304" s="227"/>
      <c r="C304" s="228"/>
      <c r="D304" s="229" t="s">
        <v>166</v>
      </c>
      <c r="E304" s="230" t="s">
        <v>21</v>
      </c>
      <c r="F304" s="231" t="s">
        <v>21</v>
      </c>
      <c r="G304" s="228"/>
      <c r="H304" s="232">
        <v>0</v>
      </c>
      <c r="I304" s="233"/>
      <c r="J304" s="228"/>
      <c r="K304" s="228"/>
      <c r="L304" s="234"/>
      <c r="M304" s="235"/>
      <c r="N304" s="236"/>
      <c r="O304" s="236"/>
      <c r="P304" s="236"/>
      <c r="Q304" s="236"/>
      <c r="R304" s="236"/>
      <c r="S304" s="236"/>
      <c r="T304" s="237"/>
      <c r="AT304" s="238" t="s">
        <v>166</v>
      </c>
      <c r="AU304" s="238" t="s">
        <v>86</v>
      </c>
      <c r="AV304" s="11" t="s">
        <v>86</v>
      </c>
      <c r="AW304" s="11" t="s">
        <v>33</v>
      </c>
      <c r="AX304" s="11" t="s">
        <v>70</v>
      </c>
      <c r="AY304" s="238" t="s">
        <v>157</v>
      </c>
    </row>
    <row r="305" s="11" customFormat="1">
      <c r="B305" s="227"/>
      <c r="C305" s="228"/>
      <c r="D305" s="229" t="s">
        <v>166</v>
      </c>
      <c r="E305" s="230" t="s">
        <v>21</v>
      </c>
      <c r="F305" s="231" t="s">
        <v>528</v>
      </c>
      <c r="G305" s="228"/>
      <c r="H305" s="232">
        <v>22</v>
      </c>
      <c r="I305" s="233"/>
      <c r="J305" s="228"/>
      <c r="K305" s="228"/>
      <c r="L305" s="234"/>
      <c r="M305" s="235"/>
      <c r="N305" s="236"/>
      <c r="O305" s="236"/>
      <c r="P305" s="236"/>
      <c r="Q305" s="236"/>
      <c r="R305" s="236"/>
      <c r="S305" s="236"/>
      <c r="T305" s="237"/>
      <c r="AT305" s="238" t="s">
        <v>166</v>
      </c>
      <c r="AU305" s="238" t="s">
        <v>86</v>
      </c>
      <c r="AV305" s="11" t="s">
        <v>86</v>
      </c>
      <c r="AW305" s="11" t="s">
        <v>33</v>
      </c>
      <c r="AX305" s="11" t="s">
        <v>70</v>
      </c>
      <c r="AY305" s="238" t="s">
        <v>157</v>
      </c>
    </row>
    <row r="306" s="11" customFormat="1">
      <c r="B306" s="227"/>
      <c r="C306" s="228"/>
      <c r="D306" s="229" t="s">
        <v>166</v>
      </c>
      <c r="E306" s="230" t="s">
        <v>21</v>
      </c>
      <c r="F306" s="231" t="s">
        <v>529</v>
      </c>
      <c r="G306" s="228"/>
      <c r="H306" s="232">
        <v>10.98</v>
      </c>
      <c r="I306" s="233"/>
      <c r="J306" s="228"/>
      <c r="K306" s="228"/>
      <c r="L306" s="234"/>
      <c r="M306" s="235"/>
      <c r="N306" s="236"/>
      <c r="O306" s="236"/>
      <c r="P306" s="236"/>
      <c r="Q306" s="236"/>
      <c r="R306" s="236"/>
      <c r="S306" s="236"/>
      <c r="T306" s="237"/>
      <c r="AT306" s="238" t="s">
        <v>166</v>
      </c>
      <c r="AU306" s="238" t="s">
        <v>86</v>
      </c>
      <c r="AV306" s="11" t="s">
        <v>86</v>
      </c>
      <c r="AW306" s="11" t="s">
        <v>33</v>
      </c>
      <c r="AX306" s="11" t="s">
        <v>70</v>
      </c>
      <c r="AY306" s="238" t="s">
        <v>157</v>
      </c>
    </row>
    <row r="307" s="13" customFormat="1">
      <c r="B307" s="249"/>
      <c r="C307" s="250"/>
      <c r="D307" s="229" t="s">
        <v>166</v>
      </c>
      <c r="E307" s="251" t="s">
        <v>87</v>
      </c>
      <c r="F307" s="252" t="s">
        <v>176</v>
      </c>
      <c r="G307" s="250"/>
      <c r="H307" s="253">
        <v>38.710000000000001</v>
      </c>
      <c r="I307" s="254"/>
      <c r="J307" s="250"/>
      <c r="K307" s="250"/>
      <c r="L307" s="255"/>
      <c r="M307" s="256"/>
      <c r="N307" s="257"/>
      <c r="O307" s="257"/>
      <c r="P307" s="257"/>
      <c r="Q307" s="257"/>
      <c r="R307" s="257"/>
      <c r="S307" s="257"/>
      <c r="T307" s="258"/>
      <c r="AT307" s="259" t="s">
        <v>166</v>
      </c>
      <c r="AU307" s="259" t="s">
        <v>86</v>
      </c>
      <c r="AV307" s="13" t="s">
        <v>164</v>
      </c>
      <c r="AW307" s="13" t="s">
        <v>33</v>
      </c>
      <c r="AX307" s="13" t="s">
        <v>75</v>
      </c>
      <c r="AY307" s="259" t="s">
        <v>157</v>
      </c>
    </row>
    <row r="308" s="1" customFormat="1" ht="16.5" customHeight="1">
      <c r="B308" s="46"/>
      <c r="C308" s="262" t="s">
        <v>211</v>
      </c>
      <c r="D308" s="262" t="s">
        <v>410</v>
      </c>
      <c r="E308" s="263" t="s">
        <v>530</v>
      </c>
      <c r="F308" s="264" t="s">
        <v>531</v>
      </c>
      <c r="G308" s="265" t="s">
        <v>84</v>
      </c>
      <c r="H308" s="266">
        <v>42.581000000000003</v>
      </c>
      <c r="I308" s="267"/>
      <c r="J308" s="268">
        <f>ROUND(I308*H308,2)</f>
        <v>0</v>
      </c>
      <c r="K308" s="264" t="s">
        <v>21</v>
      </c>
      <c r="L308" s="269"/>
      <c r="M308" s="270" t="s">
        <v>21</v>
      </c>
      <c r="N308" s="271" t="s">
        <v>41</v>
      </c>
      <c r="O308" s="47"/>
      <c r="P308" s="224">
        <f>O308*H308</f>
        <v>0</v>
      </c>
      <c r="Q308" s="224">
        <v>0</v>
      </c>
      <c r="R308" s="224">
        <f>Q308*H308</f>
        <v>0</v>
      </c>
      <c r="S308" s="224">
        <v>0</v>
      </c>
      <c r="T308" s="225">
        <f>S308*H308</f>
        <v>0</v>
      </c>
      <c r="AR308" s="24" t="s">
        <v>355</v>
      </c>
      <c r="AT308" s="24" t="s">
        <v>410</v>
      </c>
      <c r="AU308" s="24" t="s">
        <v>86</v>
      </c>
      <c r="AY308" s="24" t="s">
        <v>157</v>
      </c>
      <c r="BE308" s="226">
        <f>IF(N308="základní",J308,0)</f>
        <v>0</v>
      </c>
      <c r="BF308" s="226">
        <f>IF(N308="snížená",J308,0)</f>
        <v>0</v>
      </c>
      <c r="BG308" s="226">
        <f>IF(N308="zákl. přenesená",J308,0)</f>
        <v>0</v>
      </c>
      <c r="BH308" s="226">
        <f>IF(N308="sníž. přenesená",J308,0)</f>
        <v>0</v>
      </c>
      <c r="BI308" s="226">
        <f>IF(N308="nulová",J308,0)</f>
        <v>0</v>
      </c>
      <c r="BJ308" s="24" t="s">
        <v>75</v>
      </c>
      <c r="BK308" s="226">
        <f>ROUND(I308*H308,2)</f>
        <v>0</v>
      </c>
      <c r="BL308" s="24" t="s">
        <v>259</v>
      </c>
      <c r="BM308" s="24" t="s">
        <v>532</v>
      </c>
    </row>
    <row r="309" s="11" customFormat="1">
      <c r="B309" s="227"/>
      <c r="C309" s="228"/>
      <c r="D309" s="229" t="s">
        <v>166</v>
      </c>
      <c r="E309" s="228"/>
      <c r="F309" s="231" t="s">
        <v>533</v>
      </c>
      <c r="G309" s="228"/>
      <c r="H309" s="232">
        <v>42.581000000000003</v>
      </c>
      <c r="I309" s="233"/>
      <c r="J309" s="228"/>
      <c r="K309" s="228"/>
      <c r="L309" s="234"/>
      <c r="M309" s="235"/>
      <c r="N309" s="236"/>
      <c r="O309" s="236"/>
      <c r="P309" s="236"/>
      <c r="Q309" s="236"/>
      <c r="R309" s="236"/>
      <c r="S309" s="236"/>
      <c r="T309" s="237"/>
      <c r="AT309" s="238" t="s">
        <v>166</v>
      </c>
      <c r="AU309" s="238" t="s">
        <v>86</v>
      </c>
      <c r="AV309" s="11" t="s">
        <v>86</v>
      </c>
      <c r="AW309" s="11" t="s">
        <v>6</v>
      </c>
      <c r="AX309" s="11" t="s">
        <v>75</v>
      </c>
      <c r="AY309" s="238" t="s">
        <v>157</v>
      </c>
    </row>
    <row r="310" s="1" customFormat="1" ht="25.5" customHeight="1">
      <c r="B310" s="46"/>
      <c r="C310" s="215" t="s">
        <v>534</v>
      </c>
      <c r="D310" s="215" t="s">
        <v>160</v>
      </c>
      <c r="E310" s="216" t="s">
        <v>535</v>
      </c>
      <c r="F310" s="217" t="s">
        <v>536</v>
      </c>
      <c r="G310" s="218" t="s">
        <v>96</v>
      </c>
      <c r="H310" s="219">
        <v>4.0339999999999998</v>
      </c>
      <c r="I310" s="220"/>
      <c r="J310" s="221">
        <f>ROUND(I310*H310,2)</f>
        <v>0</v>
      </c>
      <c r="K310" s="217" t="s">
        <v>163</v>
      </c>
      <c r="L310" s="72"/>
      <c r="M310" s="222" t="s">
        <v>21</v>
      </c>
      <c r="N310" s="223" t="s">
        <v>41</v>
      </c>
      <c r="O310" s="47"/>
      <c r="P310" s="224">
        <f>O310*H310</f>
        <v>0</v>
      </c>
      <c r="Q310" s="224">
        <v>0.023369999999999998</v>
      </c>
      <c r="R310" s="224">
        <f>Q310*H310</f>
        <v>0.094274579999999983</v>
      </c>
      <c r="S310" s="224">
        <v>0</v>
      </c>
      <c r="T310" s="225">
        <f>S310*H310</f>
        <v>0</v>
      </c>
      <c r="AR310" s="24" t="s">
        <v>259</v>
      </c>
      <c r="AT310" s="24" t="s">
        <v>160</v>
      </c>
      <c r="AU310" s="24" t="s">
        <v>86</v>
      </c>
      <c r="AY310" s="24" t="s">
        <v>157</v>
      </c>
      <c r="BE310" s="226">
        <f>IF(N310="základní",J310,0)</f>
        <v>0</v>
      </c>
      <c r="BF310" s="226">
        <f>IF(N310="snížená",J310,0)</f>
        <v>0</v>
      </c>
      <c r="BG310" s="226">
        <f>IF(N310="zákl. přenesená",J310,0)</f>
        <v>0</v>
      </c>
      <c r="BH310" s="226">
        <f>IF(N310="sníž. přenesená",J310,0)</f>
        <v>0</v>
      </c>
      <c r="BI310" s="226">
        <f>IF(N310="nulová",J310,0)</f>
        <v>0</v>
      </c>
      <c r="BJ310" s="24" t="s">
        <v>75</v>
      </c>
      <c r="BK310" s="226">
        <f>ROUND(I310*H310,2)</f>
        <v>0</v>
      </c>
      <c r="BL310" s="24" t="s">
        <v>259</v>
      </c>
      <c r="BM310" s="24" t="s">
        <v>537</v>
      </c>
    </row>
    <row r="311" s="11" customFormat="1">
      <c r="B311" s="227"/>
      <c r="C311" s="228"/>
      <c r="D311" s="229" t="s">
        <v>166</v>
      </c>
      <c r="E311" s="230" t="s">
        <v>21</v>
      </c>
      <c r="F311" s="231" t="s">
        <v>538</v>
      </c>
      <c r="G311" s="228"/>
      <c r="H311" s="232">
        <v>0.92900000000000005</v>
      </c>
      <c r="I311" s="233"/>
      <c r="J311" s="228"/>
      <c r="K311" s="228"/>
      <c r="L311" s="234"/>
      <c r="M311" s="235"/>
      <c r="N311" s="236"/>
      <c r="O311" s="236"/>
      <c r="P311" s="236"/>
      <c r="Q311" s="236"/>
      <c r="R311" s="236"/>
      <c r="S311" s="236"/>
      <c r="T311" s="237"/>
      <c r="AT311" s="238" t="s">
        <v>166</v>
      </c>
      <c r="AU311" s="238" t="s">
        <v>86</v>
      </c>
      <c r="AV311" s="11" t="s">
        <v>86</v>
      </c>
      <c r="AW311" s="11" t="s">
        <v>33</v>
      </c>
      <c r="AX311" s="11" t="s">
        <v>70</v>
      </c>
      <c r="AY311" s="238" t="s">
        <v>157</v>
      </c>
    </row>
    <row r="312" s="11" customFormat="1">
      <c r="B312" s="227"/>
      <c r="C312" s="228"/>
      <c r="D312" s="229" t="s">
        <v>166</v>
      </c>
      <c r="E312" s="230" t="s">
        <v>21</v>
      </c>
      <c r="F312" s="231" t="s">
        <v>94</v>
      </c>
      <c r="G312" s="228"/>
      <c r="H312" s="232">
        <v>3.105</v>
      </c>
      <c r="I312" s="233"/>
      <c r="J312" s="228"/>
      <c r="K312" s="228"/>
      <c r="L312" s="234"/>
      <c r="M312" s="235"/>
      <c r="N312" s="236"/>
      <c r="O312" s="236"/>
      <c r="P312" s="236"/>
      <c r="Q312" s="236"/>
      <c r="R312" s="236"/>
      <c r="S312" s="236"/>
      <c r="T312" s="237"/>
      <c r="AT312" s="238" t="s">
        <v>166</v>
      </c>
      <c r="AU312" s="238" t="s">
        <v>86</v>
      </c>
      <c r="AV312" s="11" t="s">
        <v>86</v>
      </c>
      <c r="AW312" s="11" t="s">
        <v>33</v>
      </c>
      <c r="AX312" s="11" t="s">
        <v>70</v>
      </c>
      <c r="AY312" s="238" t="s">
        <v>157</v>
      </c>
    </row>
    <row r="313" s="13" customFormat="1">
      <c r="B313" s="249"/>
      <c r="C313" s="250"/>
      <c r="D313" s="229" t="s">
        <v>166</v>
      </c>
      <c r="E313" s="251" t="s">
        <v>21</v>
      </c>
      <c r="F313" s="252" t="s">
        <v>176</v>
      </c>
      <c r="G313" s="250"/>
      <c r="H313" s="253">
        <v>4.0339999999999998</v>
      </c>
      <c r="I313" s="254"/>
      <c r="J313" s="250"/>
      <c r="K313" s="250"/>
      <c r="L313" s="255"/>
      <c r="M313" s="256"/>
      <c r="N313" s="257"/>
      <c r="O313" s="257"/>
      <c r="P313" s="257"/>
      <c r="Q313" s="257"/>
      <c r="R313" s="257"/>
      <c r="S313" s="257"/>
      <c r="T313" s="258"/>
      <c r="AT313" s="259" t="s">
        <v>166</v>
      </c>
      <c r="AU313" s="259" t="s">
        <v>86</v>
      </c>
      <c r="AV313" s="13" t="s">
        <v>164</v>
      </c>
      <c r="AW313" s="13" t="s">
        <v>33</v>
      </c>
      <c r="AX313" s="13" t="s">
        <v>75</v>
      </c>
      <c r="AY313" s="259" t="s">
        <v>157</v>
      </c>
    </row>
    <row r="314" s="1" customFormat="1" ht="38.25" customHeight="1">
      <c r="B314" s="46"/>
      <c r="C314" s="215" t="s">
        <v>539</v>
      </c>
      <c r="D314" s="215" t="s">
        <v>160</v>
      </c>
      <c r="E314" s="216" t="s">
        <v>540</v>
      </c>
      <c r="F314" s="217" t="s">
        <v>541</v>
      </c>
      <c r="G314" s="218" t="s">
        <v>100</v>
      </c>
      <c r="H314" s="219">
        <v>13.800000000000001</v>
      </c>
      <c r="I314" s="220"/>
      <c r="J314" s="221">
        <f>ROUND(I314*H314,2)</f>
        <v>0</v>
      </c>
      <c r="K314" s="217" t="s">
        <v>163</v>
      </c>
      <c r="L314" s="72"/>
      <c r="M314" s="222" t="s">
        <v>21</v>
      </c>
      <c r="N314" s="223" t="s">
        <v>41</v>
      </c>
      <c r="O314" s="47"/>
      <c r="P314" s="224">
        <f>O314*H314</f>
        <v>0</v>
      </c>
      <c r="Q314" s="224">
        <v>0</v>
      </c>
      <c r="R314" s="224">
        <f>Q314*H314</f>
        <v>0</v>
      </c>
      <c r="S314" s="224">
        <v>0.012319999999999999</v>
      </c>
      <c r="T314" s="225">
        <f>S314*H314</f>
        <v>0.170016</v>
      </c>
      <c r="AR314" s="24" t="s">
        <v>259</v>
      </c>
      <c r="AT314" s="24" t="s">
        <v>160</v>
      </c>
      <c r="AU314" s="24" t="s">
        <v>86</v>
      </c>
      <c r="AY314" s="24" t="s">
        <v>157</v>
      </c>
      <c r="BE314" s="226">
        <f>IF(N314="základní",J314,0)</f>
        <v>0</v>
      </c>
      <c r="BF314" s="226">
        <f>IF(N314="snížená",J314,0)</f>
        <v>0</v>
      </c>
      <c r="BG314" s="226">
        <f>IF(N314="zákl. přenesená",J314,0)</f>
        <v>0</v>
      </c>
      <c r="BH314" s="226">
        <f>IF(N314="sníž. přenesená",J314,0)</f>
        <v>0</v>
      </c>
      <c r="BI314" s="226">
        <f>IF(N314="nulová",J314,0)</f>
        <v>0</v>
      </c>
      <c r="BJ314" s="24" t="s">
        <v>75</v>
      </c>
      <c r="BK314" s="226">
        <f>ROUND(I314*H314,2)</f>
        <v>0</v>
      </c>
      <c r="BL314" s="24" t="s">
        <v>259</v>
      </c>
      <c r="BM314" s="24" t="s">
        <v>542</v>
      </c>
    </row>
    <row r="315" s="11" customFormat="1">
      <c r="B315" s="227"/>
      <c r="C315" s="228"/>
      <c r="D315" s="229" t="s">
        <v>166</v>
      </c>
      <c r="E315" s="230" t="s">
        <v>21</v>
      </c>
      <c r="F315" s="231" t="s">
        <v>543</v>
      </c>
      <c r="G315" s="228"/>
      <c r="H315" s="232">
        <v>2</v>
      </c>
      <c r="I315" s="233"/>
      <c r="J315" s="228"/>
      <c r="K315" s="228"/>
      <c r="L315" s="234"/>
      <c r="M315" s="235"/>
      <c r="N315" s="236"/>
      <c r="O315" s="236"/>
      <c r="P315" s="236"/>
      <c r="Q315" s="236"/>
      <c r="R315" s="236"/>
      <c r="S315" s="236"/>
      <c r="T315" s="237"/>
      <c r="AT315" s="238" t="s">
        <v>166</v>
      </c>
      <c r="AU315" s="238" t="s">
        <v>86</v>
      </c>
      <c r="AV315" s="11" t="s">
        <v>86</v>
      </c>
      <c r="AW315" s="11" t="s">
        <v>33</v>
      </c>
      <c r="AX315" s="11" t="s">
        <v>70</v>
      </c>
      <c r="AY315" s="238" t="s">
        <v>157</v>
      </c>
    </row>
    <row r="316" s="11" customFormat="1">
      <c r="B316" s="227"/>
      <c r="C316" s="228"/>
      <c r="D316" s="229" t="s">
        <v>166</v>
      </c>
      <c r="E316" s="230" t="s">
        <v>21</v>
      </c>
      <c r="F316" s="231" t="s">
        <v>544</v>
      </c>
      <c r="G316" s="228"/>
      <c r="H316" s="232">
        <v>0.40000000000000002</v>
      </c>
      <c r="I316" s="233"/>
      <c r="J316" s="228"/>
      <c r="K316" s="228"/>
      <c r="L316" s="234"/>
      <c r="M316" s="235"/>
      <c r="N316" s="236"/>
      <c r="O316" s="236"/>
      <c r="P316" s="236"/>
      <c r="Q316" s="236"/>
      <c r="R316" s="236"/>
      <c r="S316" s="236"/>
      <c r="T316" s="237"/>
      <c r="AT316" s="238" t="s">
        <v>166</v>
      </c>
      <c r="AU316" s="238" t="s">
        <v>86</v>
      </c>
      <c r="AV316" s="11" t="s">
        <v>86</v>
      </c>
      <c r="AW316" s="11" t="s">
        <v>33</v>
      </c>
      <c r="AX316" s="11" t="s">
        <v>70</v>
      </c>
      <c r="AY316" s="238" t="s">
        <v>157</v>
      </c>
    </row>
    <row r="317" s="11" customFormat="1">
      <c r="B317" s="227"/>
      <c r="C317" s="228"/>
      <c r="D317" s="229" t="s">
        <v>166</v>
      </c>
      <c r="E317" s="230" t="s">
        <v>21</v>
      </c>
      <c r="F317" s="231" t="s">
        <v>545</v>
      </c>
      <c r="G317" s="228"/>
      <c r="H317" s="232">
        <v>1.5</v>
      </c>
      <c r="I317" s="233"/>
      <c r="J317" s="228"/>
      <c r="K317" s="228"/>
      <c r="L317" s="234"/>
      <c r="M317" s="235"/>
      <c r="N317" s="236"/>
      <c r="O317" s="236"/>
      <c r="P317" s="236"/>
      <c r="Q317" s="236"/>
      <c r="R317" s="236"/>
      <c r="S317" s="236"/>
      <c r="T317" s="237"/>
      <c r="AT317" s="238" t="s">
        <v>166</v>
      </c>
      <c r="AU317" s="238" t="s">
        <v>86</v>
      </c>
      <c r="AV317" s="11" t="s">
        <v>86</v>
      </c>
      <c r="AW317" s="11" t="s">
        <v>33</v>
      </c>
      <c r="AX317" s="11" t="s">
        <v>70</v>
      </c>
      <c r="AY317" s="238" t="s">
        <v>157</v>
      </c>
    </row>
    <row r="318" s="11" customFormat="1">
      <c r="B318" s="227"/>
      <c r="C318" s="228"/>
      <c r="D318" s="229" t="s">
        <v>166</v>
      </c>
      <c r="E318" s="230" t="s">
        <v>21</v>
      </c>
      <c r="F318" s="231" t="s">
        <v>546</v>
      </c>
      <c r="G318" s="228"/>
      <c r="H318" s="232">
        <v>1.8999999999999999</v>
      </c>
      <c r="I318" s="233"/>
      <c r="J318" s="228"/>
      <c r="K318" s="228"/>
      <c r="L318" s="234"/>
      <c r="M318" s="235"/>
      <c r="N318" s="236"/>
      <c r="O318" s="236"/>
      <c r="P318" s="236"/>
      <c r="Q318" s="236"/>
      <c r="R318" s="236"/>
      <c r="S318" s="236"/>
      <c r="T318" s="237"/>
      <c r="AT318" s="238" t="s">
        <v>166</v>
      </c>
      <c r="AU318" s="238" t="s">
        <v>86</v>
      </c>
      <c r="AV318" s="11" t="s">
        <v>86</v>
      </c>
      <c r="AW318" s="11" t="s">
        <v>33</v>
      </c>
      <c r="AX318" s="11" t="s">
        <v>70</v>
      </c>
      <c r="AY318" s="238" t="s">
        <v>157</v>
      </c>
    </row>
    <row r="319" s="11" customFormat="1">
      <c r="B319" s="227"/>
      <c r="C319" s="228"/>
      <c r="D319" s="229" t="s">
        <v>166</v>
      </c>
      <c r="E319" s="230" t="s">
        <v>21</v>
      </c>
      <c r="F319" s="231" t="s">
        <v>547</v>
      </c>
      <c r="G319" s="228"/>
      <c r="H319" s="232">
        <v>8</v>
      </c>
      <c r="I319" s="233"/>
      <c r="J319" s="228"/>
      <c r="K319" s="228"/>
      <c r="L319" s="234"/>
      <c r="M319" s="235"/>
      <c r="N319" s="236"/>
      <c r="O319" s="236"/>
      <c r="P319" s="236"/>
      <c r="Q319" s="236"/>
      <c r="R319" s="236"/>
      <c r="S319" s="236"/>
      <c r="T319" s="237"/>
      <c r="AT319" s="238" t="s">
        <v>166</v>
      </c>
      <c r="AU319" s="238" t="s">
        <v>86</v>
      </c>
      <c r="AV319" s="11" t="s">
        <v>86</v>
      </c>
      <c r="AW319" s="11" t="s">
        <v>33</v>
      </c>
      <c r="AX319" s="11" t="s">
        <v>70</v>
      </c>
      <c r="AY319" s="238" t="s">
        <v>157</v>
      </c>
    </row>
    <row r="320" s="13" customFormat="1">
      <c r="B320" s="249"/>
      <c r="C320" s="250"/>
      <c r="D320" s="229" t="s">
        <v>166</v>
      </c>
      <c r="E320" s="251" t="s">
        <v>21</v>
      </c>
      <c r="F320" s="252" t="s">
        <v>176</v>
      </c>
      <c r="G320" s="250"/>
      <c r="H320" s="253">
        <v>13.800000000000001</v>
      </c>
      <c r="I320" s="254"/>
      <c r="J320" s="250"/>
      <c r="K320" s="250"/>
      <c r="L320" s="255"/>
      <c r="M320" s="256"/>
      <c r="N320" s="257"/>
      <c r="O320" s="257"/>
      <c r="P320" s="257"/>
      <c r="Q320" s="257"/>
      <c r="R320" s="257"/>
      <c r="S320" s="257"/>
      <c r="T320" s="258"/>
      <c r="AT320" s="259" t="s">
        <v>166</v>
      </c>
      <c r="AU320" s="259" t="s">
        <v>86</v>
      </c>
      <c r="AV320" s="13" t="s">
        <v>164</v>
      </c>
      <c r="AW320" s="13" t="s">
        <v>33</v>
      </c>
      <c r="AX320" s="13" t="s">
        <v>75</v>
      </c>
      <c r="AY320" s="259" t="s">
        <v>157</v>
      </c>
    </row>
    <row r="321" s="1" customFormat="1" ht="38.25" customHeight="1">
      <c r="B321" s="46"/>
      <c r="C321" s="215" t="s">
        <v>548</v>
      </c>
      <c r="D321" s="215" t="s">
        <v>160</v>
      </c>
      <c r="E321" s="216" t="s">
        <v>549</v>
      </c>
      <c r="F321" s="217" t="s">
        <v>550</v>
      </c>
      <c r="G321" s="218" t="s">
        <v>100</v>
      </c>
      <c r="H321" s="219">
        <v>5.5999999999999996</v>
      </c>
      <c r="I321" s="220"/>
      <c r="J321" s="221">
        <f>ROUND(I321*H321,2)</f>
        <v>0</v>
      </c>
      <c r="K321" s="217" t="s">
        <v>163</v>
      </c>
      <c r="L321" s="72"/>
      <c r="M321" s="222" t="s">
        <v>21</v>
      </c>
      <c r="N321" s="223" t="s">
        <v>41</v>
      </c>
      <c r="O321" s="47"/>
      <c r="P321" s="224">
        <f>O321*H321</f>
        <v>0</v>
      </c>
      <c r="Q321" s="224">
        <v>0</v>
      </c>
      <c r="R321" s="224">
        <f>Q321*H321</f>
        <v>0</v>
      </c>
      <c r="S321" s="224">
        <v>0.012319999999999999</v>
      </c>
      <c r="T321" s="225">
        <f>S321*H321</f>
        <v>0.068991999999999998</v>
      </c>
      <c r="AR321" s="24" t="s">
        <v>259</v>
      </c>
      <c r="AT321" s="24" t="s">
        <v>160</v>
      </c>
      <c r="AU321" s="24" t="s">
        <v>86</v>
      </c>
      <c r="AY321" s="24" t="s">
        <v>157</v>
      </c>
      <c r="BE321" s="226">
        <f>IF(N321="základní",J321,0)</f>
        <v>0</v>
      </c>
      <c r="BF321" s="226">
        <f>IF(N321="snížená",J321,0)</f>
        <v>0</v>
      </c>
      <c r="BG321" s="226">
        <f>IF(N321="zákl. přenesená",J321,0)</f>
        <v>0</v>
      </c>
      <c r="BH321" s="226">
        <f>IF(N321="sníž. přenesená",J321,0)</f>
        <v>0</v>
      </c>
      <c r="BI321" s="226">
        <f>IF(N321="nulová",J321,0)</f>
        <v>0</v>
      </c>
      <c r="BJ321" s="24" t="s">
        <v>75</v>
      </c>
      <c r="BK321" s="226">
        <f>ROUND(I321*H321,2)</f>
        <v>0</v>
      </c>
      <c r="BL321" s="24" t="s">
        <v>259</v>
      </c>
      <c r="BM321" s="24" t="s">
        <v>551</v>
      </c>
    </row>
    <row r="322" s="11" customFormat="1">
      <c r="B322" s="227"/>
      <c r="C322" s="228"/>
      <c r="D322" s="229" t="s">
        <v>166</v>
      </c>
      <c r="E322" s="230" t="s">
        <v>21</v>
      </c>
      <c r="F322" s="231" t="s">
        <v>552</v>
      </c>
      <c r="G322" s="228"/>
      <c r="H322" s="232">
        <v>5.5999999999999996</v>
      </c>
      <c r="I322" s="233"/>
      <c r="J322" s="228"/>
      <c r="K322" s="228"/>
      <c r="L322" s="234"/>
      <c r="M322" s="235"/>
      <c r="N322" s="236"/>
      <c r="O322" s="236"/>
      <c r="P322" s="236"/>
      <c r="Q322" s="236"/>
      <c r="R322" s="236"/>
      <c r="S322" s="236"/>
      <c r="T322" s="237"/>
      <c r="AT322" s="238" t="s">
        <v>166</v>
      </c>
      <c r="AU322" s="238" t="s">
        <v>86</v>
      </c>
      <c r="AV322" s="11" t="s">
        <v>86</v>
      </c>
      <c r="AW322" s="11" t="s">
        <v>33</v>
      </c>
      <c r="AX322" s="11" t="s">
        <v>75</v>
      </c>
      <c r="AY322" s="238" t="s">
        <v>157</v>
      </c>
    </row>
    <row r="323" s="1" customFormat="1" ht="25.5" customHeight="1">
      <c r="B323" s="46"/>
      <c r="C323" s="215" t="s">
        <v>553</v>
      </c>
      <c r="D323" s="215" t="s">
        <v>160</v>
      </c>
      <c r="E323" s="216" t="s">
        <v>554</v>
      </c>
      <c r="F323" s="217" t="s">
        <v>555</v>
      </c>
      <c r="G323" s="218" t="s">
        <v>100</v>
      </c>
      <c r="H323" s="219">
        <v>9.5</v>
      </c>
      <c r="I323" s="220"/>
      <c r="J323" s="221">
        <f>ROUND(I323*H323,2)</f>
        <v>0</v>
      </c>
      <c r="K323" s="217" t="s">
        <v>163</v>
      </c>
      <c r="L323" s="72"/>
      <c r="M323" s="222" t="s">
        <v>21</v>
      </c>
      <c r="N323" s="223" t="s">
        <v>41</v>
      </c>
      <c r="O323" s="47"/>
      <c r="P323" s="224">
        <f>O323*H323</f>
        <v>0</v>
      </c>
      <c r="Q323" s="224">
        <v>0.017520000000000001</v>
      </c>
      <c r="R323" s="224">
        <f>Q323*H323</f>
        <v>0.16644000000000001</v>
      </c>
      <c r="S323" s="224">
        <v>0</v>
      </c>
      <c r="T323" s="225">
        <f>S323*H323</f>
        <v>0</v>
      </c>
      <c r="AR323" s="24" t="s">
        <v>259</v>
      </c>
      <c r="AT323" s="24" t="s">
        <v>160</v>
      </c>
      <c r="AU323" s="24" t="s">
        <v>86</v>
      </c>
      <c r="AY323" s="24" t="s">
        <v>157</v>
      </c>
      <c r="BE323" s="226">
        <f>IF(N323="základní",J323,0)</f>
        <v>0</v>
      </c>
      <c r="BF323" s="226">
        <f>IF(N323="snížená",J323,0)</f>
        <v>0</v>
      </c>
      <c r="BG323" s="226">
        <f>IF(N323="zákl. přenesená",J323,0)</f>
        <v>0</v>
      </c>
      <c r="BH323" s="226">
        <f>IF(N323="sníž. přenesená",J323,0)</f>
        <v>0</v>
      </c>
      <c r="BI323" s="226">
        <f>IF(N323="nulová",J323,0)</f>
        <v>0</v>
      </c>
      <c r="BJ323" s="24" t="s">
        <v>75</v>
      </c>
      <c r="BK323" s="226">
        <f>ROUND(I323*H323,2)</f>
        <v>0</v>
      </c>
      <c r="BL323" s="24" t="s">
        <v>259</v>
      </c>
      <c r="BM323" s="24" t="s">
        <v>556</v>
      </c>
    </row>
    <row r="324" s="11" customFormat="1">
      <c r="B324" s="227"/>
      <c r="C324" s="228"/>
      <c r="D324" s="229" t="s">
        <v>166</v>
      </c>
      <c r="E324" s="230" t="s">
        <v>21</v>
      </c>
      <c r="F324" s="231" t="s">
        <v>557</v>
      </c>
      <c r="G324" s="228"/>
      <c r="H324" s="232">
        <v>9.5</v>
      </c>
      <c r="I324" s="233"/>
      <c r="J324" s="228"/>
      <c r="K324" s="228"/>
      <c r="L324" s="234"/>
      <c r="M324" s="235"/>
      <c r="N324" s="236"/>
      <c r="O324" s="236"/>
      <c r="P324" s="236"/>
      <c r="Q324" s="236"/>
      <c r="R324" s="236"/>
      <c r="S324" s="236"/>
      <c r="T324" s="237"/>
      <c r="AT324" s="238" t="s">
        <v>166</v>
      </c>
      <c r="AU324" s="238" t="s">
        <v>86</v>
      </c>
      <c r="AV324" s="11" t="s">
        <v>86</v>
      </c>
      <c r="AW324" s="11" t="s">
        <v>33</v>
      </c>
      <c r="AX324" s="11" t="s">
        <v>75</v>
      </c>
      <c r="AY324" s="238" t="s">
        <v>157</v>
      </c>
    </row>
    <row r="325" s="1" customFormat="1" ht="25.5" customHeight="1">
      <c r="B325" s="46"/>
      <c r="C325" s="215" t="s">
        <v>558</v>
      </c>
      <c r="D325" s="215" t="s">
        <v>160</v>
      </c>
      <c r="E325" s="216" t="s">
        <v>559</v>
      </c>
      <c r="F325" s="217" t="s">
        <v>560</v>
      </c>
      <c r="G325" s="218" t="s">
        <v>208</v>
      </c>
      <c r="H325" s="219">
        <v>2</v>
      </c>
      <c r="I325" s="220"/>
      <c r="J325" s="221">
        <f>ROUND(I325*H325,2)</f>
        <v>0</v>
      </c>
      <c r="K325" s="217" t="s">
        <v>163</v>
      </c>
      <c r="L325" s="72"/>
      <c r="M325" s="222" t="s">
        <v>21</v>
      </c>
      <c r="N325" s="223" t="s">
        <v>41</v>
      </c>
      <c r="O325" s="47"/>
      <c r="P325" s="224">
        <f>O325*H325</f>
        <v>0</v>
      </c>
      <c r="Q325" s="224">
        <v>0.00029999999999999997</v>
      </c>
      <c r="R325" s="224">
        <f>Q325*H325</f>
        <v>0.00059999999999999995</v>
      </c>
      <c r="S325" s="224">
        <v>0</v>
      </c>
      <c r="T325" s="225">
        <f>S325*H325</f>
        <v>0</v>
      </c>
      <c r="AR325" s="24" t="s">
        <v>259</v>
      </c>
      <c r="AT325" s="24" t="s">
        <v>160</v>
      </c>
      <c r="AU325" s="24" t="s">
        <v>86</v>
      </c>
      <c r="AY325" s="24" t="s">
        <v>157</v>
      </c>
      <c r="BE325" s="226">
        <f>IF(N325="základní",J325,0)</f>
        <v>0</v>
      </c>
      <c r="BF325" s="226">
        <f>IF(N325="snížená",J325,0)</f>
        <v>0</v>
      </c>
      <c r="BG325" s="226">
        <f>IF(N325="zákl. přenesená",J325,0)</f>
        <v>0</v>
      </c>
      <c r="BH325" s="226">
        <f>IF(N325="sníž. přenesená",J325,0)</f>
        <v>0</v>
      </c>
      <c r="BI325" s="226">
        <f>IF(N325="nulová",J325,0)</f>
        <v>0</v>
      </c>
      <c r="BJ325" s="24" t="s">
        <v>75</v>
      </c>
      <c r="BK325" s="226">
        <f>ROUND(I325*H325,2)</f>
        <v>0</v>
      </c>
      <c r="BL325" s="24" t="s">
        <v>259</v>
      </c>
      <c r="BM325" s="24" t="s">
        <v>561</v>
      </c>
    </row>
    <row r="326" s="12" customFormat="1">
      <c r="B326" s="239"/>
      <c r="C326" s="240"/>
      <c r="D326" s="229" t="s">
        <v>166</v>
      </c>
      <c r="E326" s="241" t="s">
        <v>21</v>
      </c>
      <c r="F326" s="242" t="s">
        <v>562</v>
      </c>
      <c r="G326" s="240"/>
      <c r="H326" s="241" t="s">
        <v>21</v>
      </c>
      <c r="I326" s="243"/>
      <c r="J326" s="240"/>
      <c r="K326" s="240"/>
      <c r="L326" s="244"/>
      <c r="M326" s="245"/>
      <c r="N326" s="246"/>
      <c r="O326" s="246"/>
      <c r="P326" s="246"/>
      <c r="Q326" s="246"/>
      <c r="R326" s="246"/>
      <c r="S326" s="246"/>
      <c r="T326" s="247"/>
      <c r="AT326" s="248" t="s">
        <v>166</v>
      </c>
      <c r="AU326" s="248" t="s">
        <v>86</v>
      </c>
      <c r="AV326" s="12" t="s">
        <v>75</v>
      </c>
      <c r="AW326" s="12" t="s">
        <v>33</v>
      </c>
      <c r="AX326" s="12" t="s">
        <v>70</v>
      </c>
      <c r="AY326" s="248" t="s">
        <v>157</v>
      </c>
    </row>
    <row r="327" s="12" customFormat="1">
      <c r="B327" s="239"/>
      <c r="C327" s="240"/>
      <c r="D327" s="229" t="s">
        <v>166</v>
      </c>
      <c r="E327" s="241" t="s">
        <v>21</v>
      </c>
      <c r="F327" s="242" t="s">
        <v>563</v>
      </c>
      <c r="G327" s="240"/>
      <c r="H327" s="241" t="s">
        <v>21</v>
      </c>
      <c r="I327" s="243"/>
      <c r="J327" s="240"/>
      <c r="K327" s="240"/>
      <c r="L327" s="244"/>
      <c r="M327" s="245"/>
      <c r="N327" s="246"/>
      <c r="O327" s="246"/>
      <c r="P327" s="246"/>
      <c r="Q327" s="246"/>
      <c r="R327" s="246"/>
      <c r="S327" s="246"/>
      <c r="T327" s="247"/>
      <c r="AT327" s="248" t="s">
        <v>166</v>
      </c>
      <c r="AU327" s="248" t="s">
        <v>86</v>
      </c>
      <c r="AV327" s="12" t="s">
        <v>75</v>
      </c>
      <c r="AW327" s="12" t="s">
        <v>33</v>
      </c>
      <c r="AX327" s="12" t="s">
        <v>70</v>
      </c>
      <c r="AY327" s="248" t="s">
        <v>157</v>
      </c>
    </row>
    <row r="328" s="12" customFormat="1">
      <c r="B328" s="239"/>
      <c r="C328" s="240"/>
      <c r="D328" s="229" t="s">
        <v>166</v>
      </c>
      <c r="E328" s="241" t="s">
        <v>21</v>
      </c>
      <c r="F328" s="242" t="s">
        <v>564</v>
      </c>
      <c r="G328" s="240"/>
      <c r="H328" s="241" t="s">
        <v>21</v>
      </c>
      <c r="I328" s="243"/>
      <c r="J328" s="240"/>
      <c r="K328" s="240"/>
      <c r="L328" s="244"/>
      <c r="M328" s="245"/>
      <c r="N328" s="246"/>
      <c r="O328" s="246"/>
      <c r="P328" s="246"/>
      <c r="Q328" s="246"/>
      <c r="R328" s="246"/>
      <c r="S328" s="246"/>
      <c r="T328" s="247"/>
      <c r="AT328" s="248" t="s">
        <v>166</v>
      </c>
      <c r="AU328" s="248" t="s">
        <v>86</v>
      </c>
      <c r="AV328" s="12" t="s">
        <v>75</v>
      </c>
      <c r="AW328" s="12" t="s">
        <v>33</v>
      </c>
      <c r="AX328" s="12" t="s">
        <v>70</v>
      </c>
      <c r="AY328" s="248" t="s">
        <v>157</v>
      </c>
    </row>
    <row r="329" s="11" customFormat="1">
      <c r="B329" s="227"/>
      <c r="C329" s="228"/>
      <c r="D329" s="229" t="s">
        <v>166</v>
      </c>
      <c r="E329" s="230" t="s">
        <v>21</v>
      </c>
      <c r="F329" s="231" t="s">
        <v>565</v>
      </c>
      <c r="G329" s="228"/>
      <c r="H329" s="232">
        <v>2</v>
      </c>
      <c r="I329" s="233"/>
      <c r="J329" s="228"/>
      <c r="K329" s="228"/>
      <c r="L329" s="234"/>
      <c r="M329" s="235"/>
      <c r="N329" s="236"/>
      <c r="O329" s="236"/>
      <c r="P329" s="236"/>
      <c r="Q329" s="236"/>
      <c r="R329" s="236"/>
      <c r="S329" s="236"/>
      <c r="T329" s="237"/>
      <c r="AT329" s="238" t="s">
        <v>166</v>
      </c>
      <c r="AU329" s="238" t="s">
        <v>86</v>
      </c>
      <c r="AV329" s="11" t="s">
        <v>86</v>
      </c>
      <c r="AW329" s="11" t="s">
        <v>33</v>
      </c>
      <c r="AX329" s="11" t="s">
        <v>75</v>
      </c>
      <c r="AY329" s="238" t="s">
        <v>157</v>
      </c>
    </row>
    <row r="330" s="1" customFormat="1" ht="38.25" customHeight="1">
      <c r="B330" s="46"/>
      <c r="C330" s="215" t="s">
        <v>566</v>
      </c>
      <c r="D330" s="215" t="s">
        <v>160</v>
      </c>
      <c r="E330" s="216" t="s">
        <v>567</v>
      </c>
      <c r="F330" s="217" t="s">
        <v>568</v>
      </c>
      <c r="G330" s="218" t="s">
        <v>100</v>
      </c>
      <c r="H330" s="219">
        <v>4</v>
      </c>
      <c r="I330" s="220"/>
      <c r="J330" s="221">
        <f>ROUND(I330*H330,2)</f>
        <v>0</v>
      </c>
      <c r="K330" s="217" t="s">
        <v>163</v>
      </c>
      <c r="L330" s="72"/>
      <c r="M330" s="222" t="s">
        <v>21</v>
      </c>
      <c r="N330" s="223" t="s">
        <v>41</v>
      </c>
      <c r="O330" s="47"/>
      <c r="P330" s="224">
        <f>O330*H330</f>
        <v>0</v>
      </c>
      <c r="Q330" s="224">
        <v>0</v>
      </c>
      <c r="R330" s="224">
        <f>Q330*H330</f>
        <v>0</v>
      </c>
      <c r="S330" s="224">
        <v>0.033000000000000002</v>
      </c>
      <c r="T330" s="225">
        <f>S330*H330</f>
        <v>0.13200000000000001</v>
      </c>
      <c r="AR330" s="24" t="s">
        <v>259</v>
      </c>
      <c r="AT330" s="24" t="s">
        <v>160</v>
      </c>
      <c r="AU330" s="24" t="s">
        <v>86</v>
      </c>
      <c r="AY330" s="24" t="s">
        <v>157</v>
      </c>
      <c r="BE330" s="226">
        <f>IF(N330="základní",J330,0)</f>
        <v>0</v>
      </c>
      <c r="BF330" s="226">
        <f>IF(N330="snížená",J330,0)</f>
        <v>0</v>
      </c>
      <c r="BG330" s="226">
        <f>IF(N330="zákl. přenesená",J330,0)</f>
        <v>0</v>
      </c>
      <c r="BH330" s="226">
        <f>IF(N330="sníž. přenesená",J330,0)</f>
        <v>0</v>
      </c>
      <c r="BI330" s="226">
        <f>IF(N330="nulová",J330,0)</f>
        <v>0</v>
      </c>
      <c r="BJ330" s="24" t="s">
        <v>75</v>
      </c>
      <c r="BK330" s="226">
        <f>ROUND(I330*H330,2)</f>
        <v>0</v>
      </c>
      <c r="BL330" s="24" t="s">
        <v>259</v>
      </c>
      <c r="BM330" s="24" t="s">
        <v>569</v>
      </c>
    </row>
    <row r="331" s="11" customFormat="1">
      <c r="B331" s="227"/>
      <c r="C331" s="228"/>
      <c r="D331" s="229" t="s">
        <v>166</v>
      </c>
      <c r="E331" s="230" t="s">
        <v>21</v>
      </c>
      <c r="F331" s="231" t="s">
        <v>570</v>
      </c>
      <c r="G331" s="228"/>
      <c r="H331" s="232">
        <v>4</v>
      </c>
      <c r="I331" s="233"/>
      <c r="J331" s="228"/>
      <c r="K331" s="228"/>
      <c r="L331" s="234"/>
      <c r="M331" s="235"/>
      <c r="N331" s="236"/>
      <c r="O331" s="236"/>
      <c r="P331" s="236"/>
      <c r="Q331" s="236"/>
      <c r="R331" s="236"/>
      <c r="S331" s="236"/>
      <c r="T331" s="237"/>
      <c r="AT331" s="238" t="s">
        <v>166</v>
      </c>
      <c r="AU331" s="238" t="s">
        <v>86</v>
      </c>
      <c r="AV331" s="11" t="s">
        <v>86</v>
      </c>
      <c r="AW331" s="11" t="s">
        <v>33</v>
      </c>
      <c r="AX331" s="11" t="s">
        <v>75</v>
      </c>
      <c r="AY331" s="238" t="s">
        <v>157</v>
      </c>
    </row>
    <row r="332" s="1" customFormat="1" ht="25.5" customHeight="1">
      <c r="B332" s="46"/>
      <c r="C332" s="215" t="s">
        <v>571</v>
      </c>
      <c r="D332" s="215" t="s">
        <v>160</v>
      </c>
      <c r="E332" s="216" t="s">
        <v>572</v>
      </c>
      <c r="F332" s="217" t="s">
        <v>573</v>
      </c>
      <c r="G332" s="218" t="s">
        <v>100</v>
      </c>
      <c r="H332" s="219">
        <v>4</v>
      </c>
      <c r="I332" s="220"/>
      <c r="J332" s="221">
        <f>ROUND(I332*H332,2)</f>
        <v>0</v>
      </c>
      <c r="K332" s="217" t="s">
        <v>163</v>
      </c>
      <c r="L332" s="72"/>
      <c r="M332" s="222" t="s">
        <v>21</v>
      </c>
      <c r="N332" s="223" t="s">
        <v>41</v>
      </c>
      <c r="O332" s="47"/>
      <c r="P332" s="224">
        <f>O332*H332</f>
        <v>0</v>
      </c>
      <c r="Q332" s="224">
        <v>0.036400000000000002</v>
      </c>
      <c r="R332" s="224">
        <f>Q332*H332</f>
        <v>0.14560000000000001</v>
      </c>
      <c r="S332" s="224">
        <v>0</v>
      </c>
      <c r="T332" s="225">
        <f>S332*H332</f>
        <v>0</v>
      </c>
      <c r="AR332" s="24" t="s">
        <v>259</v>
      </c>
      <c r="AT332" s="24" t="s">
        <v>160</v>
      </c>
      <c r="AU332" s="24" t="s">
        <v>86</v>
      </c>
      <c r="AY332" s="24" t="s">
        <v>157</v>
      </c>
      <c r="BE332" s="226">
        <f>IF(N332="základní",J332,0)</f>
        <v>0</v>
      </c>
      <c r="BF332" s="226">
        <f>IF(N332="snížená",J332,0)</f>
        <v>0</v>
      </c>
      <c r="BG332" s="226">
        <f>IF(N332="zákl. přenesená",J332,0)</f>
        <v>0</v>
      </c>
      <c r="BH332" s="226">
        <f>IF(N332="sníž. přenesená",J332,0)</f>
        <v>0</v>
      </c>
      <c r="BI332" s="226">
        <f>IF(N332="nulová",J332,0)</f>
        <v>0</v>
      </c>
      <c r="BJ332" s="24" t="s">
        <v>75</v>
      </c>
      <c r="BK332" s="226">
        <f>ROUND(I332*H332,2)</f>
        <v>0</v>
      </c>
      <c r="BL332" s="24" t="s">
        <v>259</v>
      </c>
      <c r="BM332" s="24" t="s">
        <v>574</v>
      </c>
    </row>
    <row r="333" s="11" customFormat="1">
      <c r="B333" s="227"/>
      <c r="C333" s="228"/>
      <c r="D333" s="229" t="s">
        <v>166</v>
      </c>
      <c r="E333" s="230" t="s">
        <v>21</v>
      </c>
      <c r="F333" s="231" t="s">
        <v>570</v>
      </c>
      <c r="G333" s="228"/>
      <c r="H333" s="232">
        <v>4</v>
      </c>
      <c r="I333" s="233"/>
      <c r="J333" s="228"/>
      <c r="K333" s="228"/>
      <c r="L333" s="234"/>
      <c r="M333" s="235"/>
      <c r="N333" s="236"/>
      <c r="O333" s="236"/>
      <c r="P333" s="236"/>
      <c r="Q333" s="236"/>
      <c r="R333" s="236"/>
      <c r="S333" s="236"/>
      <c r="T333" s="237"/>
      <c r="AT333" s="238" t="s">
        <v>166</v>
      </c>
      <c r="AU333" s="238" t="s">
        <v>86</v>
      </c>
      <c r="AV333" s="11" t="s">
        <v>86</v>
      </c>
      <c r="AW333" s="11" t="s">
        <v>33</v>
      </c>
      <c r="AX333" s="11" t="s">
        <v>75</v>
      </c>
      <c r="AY333" s="238" t="s">
        <v>157</v>
      </c>
    </row>
    <row r="334" s="1" customFormat="1" ht="38.25" customHeight="1">
      <c r="B334" s="46"/>
      <c r="C334" s="215" t="s">
        <v>575</v>
      </c>
      <c r="D334" s="215" t="s">
        <v>160</v>
      </c>
      <c r="E334" s="216" t="s">
        <v>576</v>
      </c>
      <c r="F334" s="217" t="s">
        <v>577</v>
      </c>
      <c r="G334" s="218" t="s">
        <v>100</v>
      </c>
      <c r="H334" s="219">
        <v>4.4000000000000004</v>
      </c>
      <c r="I334" s="220"/>
      <c r="J334" s="221">
        <f>ROUND(I334*H334,2)</f>
        <v>0</v>
      </c>
      <c r="K334" s="217" t="s">
        <v>163</v>
      </c>
      <c r="L334" s="72"/>
      <c r="M334" s="222" t="s">
        <v>21</v>
      </c>
      <c r="N334" s="223" t="s">
        <v>41</v>
      </c>
      <c r="O334" s="47"/>
      <c r="P334" s="224">
        <f>O334*H334</f>
        <v>0</v>
      </c>
      <c r="Q334" s="224">
        <v>0</v>
      </c>
      <c r="R334" s="224">
        <f>Q334*H334</f>
        <v>0</v>
      </c>
      <c r="S334" s="224">
        <v>0.012319999999999999</v>
      </c>
      <c r="T334" s="225">
        <f>S334*H334</f>
        <v>0.054207999999999999</v>
      </c>
      <c r="AR334" s="24" t="s">
        <v>259</v>
      </c>
      <c r="AT334" s="24" t="s">
        <v>160</v>
      </c>
      <c r="AU334" s="24" t="s">
        <v>86</v>
      </c>
      <c r="AY334" s="24" t="s">
        <v>157</v>
      </c>
      <c r="BE334" s="226">
        <f>IF(N334="základní",J334,0)</f>
        <v>0</v>
      </c>
      <c r="BF334" s="226">
        <f>IF(N334="snížená",J334,0)</f>
        <v>0</v>
      </c>
      <c r="BG334" s="226">
        <f>IF(N334="zákl. přenesená",J334,0)</f>
        <v>0</v>
      </c>
      <c r="BH334" s="226">
        <f>IF(N334="sníž. přenesená",J334,0)</f>
        <v>0</v>
      </c>
      <c r="BI334" s="226">
        <f>IF(N334="nulová",J334,0)</f>
        <v>0</v>
      </c>
      <c r="BJ334" s="24" t="s">
        <v>75</v>
      </c>
      <c r="BK334" s="226">
        <f>ROUND(I334*H334,2)</f>
        <v>0</v>
      </c>
      <c r="BL334" s="24" t="s">
        <v>259</v>
      </c>
      <c r="BM334" s="24" t="s">
        <v>578</v>
      </c>
    </row>
    <row r="335" s="11" customFormat="1">
      <c r="B335" s="227"/>
      <c r="C335" s="228"/>
      <c r="D335" s="229" t="s">
        <v>166</v>
      </c>
      <c r="E335" s="230" t="s">
        <v>21</v>
      </c>
      <c r="F335" s="231" t="s">
        <v>579</v>
      </c>
      <c r="G335" s="228"/>
      <c r="H335" s="232">
        <v>4.4000000000000004</v>
      </c>
      <c r="I335" s="233"/>
      <c r="J335" s="228"/>
      <c r="K335" s="228"/>
      <c r="L335" s="234"/>
      <c r="M335" s="235"/>
      <c r="N335" s="236"/>
      <c r="O335" s="236"/>
      <c r="P335" s="236"/>
      <c r="Q335" s="236"/>
      <c r="R335" s="236"/>
      <c r="S335" s="236"/>
      <c r="T335" s="237"/>
      <c r="AT335" s="238" t="s">
        <v>166</v>
      </c>
      <c r="AU335" s="238" t="s">
        <v>86</v>
      </c>
      <c r="AV335" s="11" t="s">
        <v>86</v>
      </c>
      <c r="AW335" s="11" t="s">
        <v>33</v>
      </c>
      <c r="AX335" s="11" t="s">
        <v>75</v>
      </c>
      <c r="AY335" s="238" t="s">
        <v>157</v>
      </c>
    </row>
    <row r="336" s="1" customFormat="1" ht="38.25" customHeight="1">
      <c r="B336" s="46"/>
      <c r="C336" s="215" t="s">
        <v>580</v>
      </c>
      <c r="D336" s="215" t="s">
        <v>160</v>
      </c>
      <c r="E336" s="216" t="s">
        <v>581</v>
      </c>
      <c r="F336" s="217" t="s">
        <v>582</v>
      </c>
      <c r="G336" s="218" t="s">
        <v>100</v>
      </c>
      <c r="H336" s="219">
        <v>34.799999999999997</v>
      </c>
      <c r="I336" s="220"/>
      <c r="J336" s="221">
        <f>ROUND(I336*H336,2)</f>
        <v>0</v>
      </c>
      <c r="K336" s="217" t="s">
        <v>163</v>
      </c>
      <c r="L336" s="72"/>
      <c r="M336" s="222" t="s">
        <v>21</v>
      </c>
      <c r="N336" s="223" t="s">
        <v>41</v>
      </c>
      <c r="O336" s="47"/>
      <c r="P336" s="224">
        <f>O336*H336</f>
        <v>0</v>
      </c>
      <c r="Q336" s="224">
        <v>0</v>
      </c>
      <c r="R336" s="224">
        <f>Q336*H336</f>
        <v>0</v>
      </c>
      <c r="S336" s="224">
        <v>0.012319999999999999</v>
      </c>
      <c r="T336" s="225">
        <f>S336*H336</f>
        <v>0.42873599999999995</v>
      </c>
      <c r="AR336" s="24" t="s">
        <v>259</v>
      </c>
      <c r="AT336" s="24" t="s">
        <v>160</v>
      </c>
      <c r="AU336" s="24" t="s">
        <v>86</v>
      </c>
      <c r="AY336" s="24" t="s">
        <v>157</v>
      </c>
      <c r="BE336" s="226">
        <f>IF(N336="základní",J336,0)</f>
        <v>0</v>
      </c>
      <c r="BF336" s="226">
        <f>IF(N336="snížená",J336,0)</f>
        <v>0</v>
      </c>
      <c r="BG336" s="226">
        <f>IF(N336="zákl. přenesená",J336,0)</f>
        <v>0</v>
      </c>
      <c r="BH336" s="226">
        <f>IF(N336="sníž. přenesená",J336,0)</f>
        <v>0</v>
      </c>
      <c r="BI336" s="226">
        <f>IF(N336="nulová",J336,0)</f>
        <v>0</v>
      </c>
      <c r="BJ336" s="24" t="s">
        <v>75</v>
      </c>
      <c r="BK336" s="226">
        <f>ROUND(I336*H336,2)</f>
        <v>0</v>
      </c>
      <c r="BL336" s="24" t="s">
        <v>259</v>
      </c>
      <c r="BM336" s="24" t="s">
        <v>583</v>
      </c>
    </row>
    <row r="337" s="11" customFormat="1">
      <c r="B337" s="227"/>
      <c r="C337" s="228"/>
      <c r="D337" s="229" t="s">
        <v>166</v>
      </c>
      <c r="E337" s="230" t="s">
        <v>21</v>
      </c>
      <c r="F337" s="231" t="s">
        <v>584</v>
      </c>
      <c r="G337" s="228"/>
      <c r="H337" s="232">
        <v>34.799999999999997</v>
      </c>
      <c r="I337" s="233"/>
      <c r="J337" s="228"/>
      <c r="K337" s="228"/>
      <c r="L337" s="234"/>
      <c r="M337" s="235"/>
      <c r="N337" s="236"/>
      <c r="O337" s="236"/>
      <c r="P337" s="236"/>
      <c r="Q337" s="236"/>
      <c r="R337" s="236"/>
      <c r="S337" s="236"/>
      <c r="T337" s="237"/>
      <c r="AT337" s="238" t="s">
        <v>166</v>
      </c>
      <c r="AU337" s="238" t="s">
        <v>86</v>
      </c>
      <c r="AV337" s="11" t="s">
        <v>86</v>
      </c>
      <c r="AW337" s="11" t="s">
        <v>33</v>
      </c>
      <c r="AX337" s="11" t="s">
        <v>75</v>
      </c>
      <c r="AY337" s="238" t="s">
        <v>157</v>
      </c>
    </row>
    <row r="338" s="1" customFormat="1" ht="25.5" customHeight="1">
      <c r="B338" s="46"/>
      <c r="C338" s="215" t="s">
        <v>585</v>
      </c>
      <c r="D338" s="215" t="s">
        <v>160</v>
      </c>
      <c r="E338" s="216" t="s">
        <v>586</v>
      </c>
      <c r="F338" s="217" t="s">
        <v>587</v>
      </c>
      <c r="G338" s="218" t="s">
        <v>100</v>
      </c>
      <c r="H338" s="219">
        <v>65.099999999999994</v>
      </c>
      <c r="I338" s="220"/>
      <c r="J338" s="221">
        <f>ROUND(I338*H338,2)</f>
        <v>0</v>
      </c>
      <c r="K338" s="217" t="s">
        <v>163</v>
      </c>
      <c r="L338" s="72"/>
      <c r="M338" s="222" t="s">
        <v>21</v>
      </c>
      <c r="N338" s="223" t="s">
        <v>41</v>
      </c>
      <c r="O338" s="47"/>
      <c r="P338" s="224">
        <f>O338*H338</f>
        <v>0</v>
      </c>
      <c r="Q338" s="224">
        <v>0.01363</v>
      </c>
      <c r="R338" s="224">
        <f>Q338*H338</f>
        <v>0.88731299999999991</v>
      </c>
      <c r="S338" s="224">
        <v>0</v>
      </c>
      <c r="T338" s="225">
        <f>S338*H338</f>
        <v>0</v>
      </c>
      <c r="AR338" s="24" t="s">
        <v>259</v>
      </c>
      <c r="AT338" s="24" t="s">
        <v>160</v>
      </c>
      <c r="AU338" s="24" t="s">
        <v>86</v>
      </c>
      <c r="AY338" s="24" t="s">
        <v>157</v>
      </c>
      <c r="BE338" s="226">
        <f>IF(N338="základní",J338,0)</f>
        <v>0</v>
      </c>
      <c r="BF338" s="226">
        <f>IF(N338="snížená",J338,0)</f>
        <v>0</v>
      </c>
      <c r="BG338" s="226">
        <f>IF(N338="zákl. přenesená",J338,0)</f>
        <v>0</v>
      </c>
      <c r="BH338" s="226">
        <f>IF(N338="sníž. přenesená",J338,0)</f>
        <v>0</v>
      </c>
      <c r="BI338" s="226">
        <f>IF(N338="nulová",J338,0)</f>
        <v>0</v>
      </c>
      <c r="BJ338" s="24" t="s">
        <v>75</v>
      </c>
      <c r="BK338" s="226">
        <f>ROUND(I338*H338,2)</f>
        <v>0</v>
      </c>
      <c r="BL338" s="24" t="s">
        <v>259</v>
      </c>
      <c r="BM338" s="24" t="s">
        <v>588</v>
      </c>
    </row>
    <row r="339" s="12" customFormat="1">
      <c r="B339" s="239"/>
      <c r="C339" s="240"/>
      <c r="D339" s="229" t="s">
        <v>166</v>
      </c>
      <c r="E339" s="241" t="s">
        <v>21</v>
      </c>
      <c r="F339" s="242" t="s">
        <v>589</v>
      </c>
      <c r="G339" s="240"/>
      <c r="H339" s="241" t="s">
        <v>21</v>
      </c>
      <c r="I339" s="243"/>
      <c r="J339" s="240"/>
      <c r="K339" s="240"/>
      <c r="L339" s="244"/>
      <c r="M339" s="245"/>
      <c r="N339" s="246"/>
      <c r="O339" s="246"/>
      <c r="P339" s="246"/>
      <c r="Q339" s="246"/>
      <c r="R339" s="246"/>
      <c r="S339" s="246"/>
      <c r="T339" s="247"/>
      <c r="AT339" s="248" t="s">
        <v>166</v>
      </c>
      <c r="AU339" s="248" t="s">
        <v>86</v>
      </c>
      <c r="AV339" s="12" t="s">
        <v>75</v>
      </c>
      <c r="AW339" s="12" t="s">
        <v>33</v>
      </c>
      <c r="AX339" s="12" t="s">
        <v>70</v>
      </c>
      <c r="AY339" s="248" t="s">
        <v>157</v>
      </c>
    </row>
    <row r="340" s="11" customFormat="1">
      <c r="B340" s="227"/>
      <c r="C340" s="228"/>
      <c r="D340" s="229" t="s">
        <v>166</v>
      </c>
      <c r="E340" s="230" t="s">
        <v>21</v>
      </c>
      <c r="F340" s="231" t="s">
        <v>590</v>
      </c>
      <c r="G340" s="228"/>
      <c r="H340" s="232">
        <v>18</v>
      </c>
      <c r="I340" s="233"/>
      <c r="J340" s="228"/>
      <c r="K340" s="228"/>
      <c r="L340" s="234"/>
      <c r="M340" s="235"/>
      <c r="N340" s="236"/>
      <c r="O340" s="236"/>
      <c r="P340" s="236"/>
      <c r="Q340" s="236"/>
      <c r="R340" s="236"/>
      <c r="S340" s="236"/>
      <c r="T340" s="237"/>
      <c r="AT340" s="238" t="s">
        <v>166</v>
      </c>
      <c r="AU340" s="238" t="s">
        <v>86</v>
      </c>
      <c r="AV340" s="11" t="s">
        <v>86</v>
      </c>
      <c r="AW340" s="11" t="s">
        <v>33</v>
      </c>
      <c r="AX340" s="11" t="s">
        <v>70</v>
      </c>
      <c r="AY340" s="238" t="s">
        <v>157</v>
      </c>
    </row>
    <row r="341" s="11" customFormat="1">
      <c r="B341" s="227"/>
      <c r="C341" s="228"/>
      <c r="D341" s="229" t="s">
        <v>166</v>
      </c>
      <c r="E341" s="230" t="s">
        <v>21</v>
      </c>
      <c r="F341" s="231" t="s">
        <v>21</v>
      </c>
      <c r="G341" s="228"/>
      <c r="H341" s="232">
        <v>0</v>
      </c>
      <c r="I341" s="233"/>
      <c r="J341" s="228"/>
      <c r="K341" s="228"/>
      <c r="L341" s="234"/>
      <c r="M341" s="235"/>
      <c r="N341" s="236"/>
      <c r="O341" s="236"/>
      <c r="P341" s="236"/>
      <c r="Q341" s="236"/>
      <c r="R341" s="236"/>
      <c r="S341" s="236"/>
      <c r="T341" s="237"/>
      <c r="AT341" s="238" t="s">
        <v>166</v>
      </c>
      <c r="AU341" s="238" t="s">
        <v>86</v>
      </c>
      <c r="AV341" s="11" t="s">
        <v>86</v>
      </c>
      <c r="AW341" s="11" t="s">
        <v>33</v>
      </c>
      <c r="AX341" s="11" t="s">
        <v>70</v>
      </c>
      <c r="AY341" s="238" t="s">
        <v>157</v>
      </c>
    </row>
    <row r="342" s="11" customFormat="1">
      <c r="B342" s="227"/>
      <c r="C342" s="228"/>
      <c r="D342" s="229" t="s">
        <v>166</v>
      </c>
      <c r="E342" s="230" t="s">
        <v>21</v>
      </c>
      <c r="F342" s="231" t="s">
        <v>546</v>
      </c>
      <c r="G342" s="228"/>
      <c r="H342" s="232">
        <v>1.8999999999999999</v>
      </c>
      <c r="I342" s="233"/>
      <c r="J342" s="228"/>
      <c r="K342" s="228"/>
      <c r="L342" s="234"/>
      <c r="M342" s="235"/>
      <c r="N342" s="236"/>
      <c r="O342" s="236"/>
      <c r="P342" s="236"/>
      <c r="Q342" s="236"/>
      <c r="R342" s="236"/>
      <c r="S342" s="236"/>
      <c r="T342" s="237"/>
      <c r="AT342" s="238" t="s">
        <v>166</v>
      </c>
      <c r="AU342" s="238" t="s">
        <v>86</v>
      </c>
      <c r="AV342" s="11" t="s">
        <v>86</v>
      </c>
      <c r="AW342" s="11" t="s">
        <v>33</v>
      </c>
      <c r="AX342" s="11" t="s">
        <v>70</v>
      </c>
      <c r="AY342" s="238" t="s">
        <v>157</v>
      </c>
    </row>
    <row r="343" s="11" customFormat="1">
      <c r="B343" s="227"/>
      <c r="C343" s="228"/>
      <c r="D343" s="229" t="s">
        <v>166</v>
      </c>
      <c r="E343" s="230" t="s">
        <v>21</v>
      </c>
      <c r="F343" s="231" t="s">
        <v>579</v>
      </c>
      <c r="G343" s="228"/>
      <c r="H343" s="232">
        <v>4.4000000000000004</v>
      </c>
      <c r="I343" s="233"/>
      <c r="J343" s="228"/>
      <c r="K343" s="228"/>
      <c r="L343" s="234"/>
      <c r="M343" s="235"/>
      <c r="N343" s="236"/>
      <c r="O343" s="236"/>
      <c r="P343" s="236"/>
      <c r="Q343" s="236"/>
      <c r="R343" s="236"/>
      <c r="S343" s="236"/>
      <c r="T343" s="237"/>
      <c r="AT343" s="238" t="s">
        <v>166</v>
      </c>
      <c r="AU343" s="238" t="s">
        <v>86</v>
      </c>
      <c r="AV343" s="11" t="s">
        <v>86</v>
      </c>
      <c r="AW343" s="11" t="s">
        <v>33</v>
      </c>
      <c r="AX343" s="11" t="s">
        <v>70</v>
      </c>
      <c r="AY343" s="238" t="s">
        <v>157</v>
      </c>
    </row>
    <row r="344" s="11" customFormat="1">
      <c r="B344" s="227"/>
      <c r="C344" s="228"/>
      <c r="D344" s="229" t="s">
        <v>166</v>
      </c>
      <c r="E344" s="230" t="s">
        <v>21</v>
      </c>
      <c r="F344" s="231" t="s">
        <v>591</v>
      </c>
      <c r="G344" s="228"/>
      <c r="H344" s="232">
        <v>6</v>
      </c>
      <c r="I344" s="233"/>
      <c r="J344" s="228"/>
      <c r="K344" s="228"/>
      <c r="L344" s="234"/>
      <c r="M344" s="235"/>
      <c r="N344" s="236"/>
      <c r="O344" s="236"/>
      <c r="P344" s="236"/>
      <c r="Q344" s="236"/>
      <c r="R344" s="236"/>
      <c r="S344" s="236"/>
      <c r="T344" s="237"/>
      <c r="AT344" s="238" t="s">
        <v>166</v>
      </c>
      <c r="AU344" s="238" t="s">
        <v>86</v>
      </c>
      <c r="AV344" s="11" t="s">
        <v>86</v>
      </c>
      <c r="AW344" s="11" t="s">
        <v>33</v>
      </c>
      <c r="AX344" s="11" t="s">
        <v>70</v>
      </c>
      <c r="AY344" s="238" t="s">
        <v>157</v>
      </c>
    </row>
    <row r="345" s="11" customFormat="1">
      <c r="B345" s="227"/>
      <c r="C345" s="228"/>
      <c r="D345" s="229" t="s">
        <v>166</v>
      </c>
      <c r="E345" s="230" t="s">
        <v>21</v>
      </c>
      <c r="F345" s="231" t="s">
        <v>584</v>
      </c>
      <c r="G345" s="228"/>
      <c r="H345" s="232">
        <v>34.799999999999997</v>
      </c>
      <c r="I345" s="233"/>
      <c r="J345" s="228"/>
      <c r="K345" s="228"/>
      <c r="L345" s="234"/>
      <c r="M345" s="235"/>
      <c r="N345" s="236"/>
      <c r="O345" s="236"/>
      <c r="P345" s="236"/>
      <c r="Q345" s="236"/>
      <c r="R345" s="236"/>
      <c r="S345" s="236"/>
      <c r="T345" s="237"/>
      <c r="AT345" s="238" t="s">
        <v>166</v>
      </c>
      <c r="AU345" s="238" t="s">
        <v>86</v>
      </c>
      <c r="AV345" s="11" t="s">
        <v>86</v>
      </c>
      <c r="AW345" s="11" t="s">
        <v>33</v>
      </c>
      <c r="AX345" s="11" t="s">
        <v>70</v>
      </c>
      <c r="AY345" s="238" t="s">
        <v>157</v>
      </c>
    </row>
    <row r="346" s="13" customFormat="1">
      <c r="B346" s="249"/>
      <c r="C346" s="250"/>
      <c r="D346" s="229" t="s">
        <v>166</v>
      </c>
      <c r="E346" s="251" t="s">
        <v>21</v>
      </c>
      <c r="F346" s="252" t="s">
        <v>176</v>
      </c>
      <c r="G346" s="250"/>
      <c r="H346" s="253">
        <v>65.099999999999994</v>
      </c>
      <c r="I346" s="254"/>
      <c r="J346" s="250"/>
      <c r="K346" s="250"/>
      <c r="L346" s="255"/>
      <c r="M346" s="256"/>
      <c r="N346" s="257"/>
      <c r="O346" s="257"/>
      <c r="P346" s="257"/>
      <c r="Q346" s="257"/>
      <c r="R346" s="257"/>
      <c r="S346" s="257"/>
      <c r="T346" s="258"/>
      <c r="AT346" s="259" t="s">
        <v>166</v>
      </c>
      <c r="AU346" s="259" t="s">
        <v>86</v>
      </c>
      <c r="AV346" s="13" t="s">
        <v>164</v>
      </c>
      <c r="AW346" s="13" t="s">
        <v>33</v>
      </c>
      <c r="AX346" s="13" t="s">
        <v>75</v>
      </c>
      <c r="AY346" s="259" t="s">
        <v>157</v>
      </c>
    </row>
    <row r="347" s="1" customFormat="1" ht="25.5" customHeight="1">
      <c r="B347" s="46"/>
      <c r="C347" s="215" t="s">
        <v>592</v>
      </c>
      <c r="D347" s="215" t="s">
        <v>160</v>
      </c>
      <c r="E347" s="216" t="s">
        <v>593</v>
      </c>
      <c r="F347" s="217" t="s">
        <v>594</v>
      </c>
      <c r="G347" s="218" t="s">
        <v>100</v>
      </c>
      <c r="H347" s="219">
        <v>9</v>
      </c>
      <c r="I347" s="220"/>
      <c r="J347" s="221">
        <f>ROUND(I347*H347,2)</f>
        <v>0</v>
      </c>
      <c r="K347" s="217" t="s">
        <v>21</v>
      </c>
      <c r="L347" s="72"/>
      <c r="M347" s="222" t="s">
        <v>21</v>
      </c>
      <c r="N347" s="223" t="s">
        <v>41</v>
      </c>
      <c r="O347" s="47"/>
      <c r="P347" s="224">
        <f>O347*H347</f>
        <v>0</v>
      </c>
      <c r="Q347" s="224">
        <v>0</v>
      </c>
      <c r="R347" s="224">
        <f>Q347*H347</f>
        <v>0</v>
      </c>
      <c r="S347" s="224">
        <v>0</v>
      </c>
      <c r="T347" s="225">
        <f>S347*H347</f>
        <v>0</v>
      </c>
      <c r="AR347" s="24" t="s">
        <v>259</v>
      </c>
      <c r="AT347" s="24" t="s">
        <v>160</v>
      </c>
      <c r="AU347" s="24" t="s">
        <v>86</v>
      </c>
      <c r="AY347" s="24" t="s">
        <v>157</v>
      </c>
      <c r="BE347" s="226">
        <f>IF(N347="základní",J347,0)</f>
        <v>0</v>
      </c>
      <c r="BF347" s="226">
        <f>IF(N347="snížená",J347,0)</f>
        <v>0</v>
      </c>
      <c r="BG347" s="226">
        <f>IF(N347="zákl. přenesená",J347,0)</f>
        <v>0</v>
      </c>
      <c r="BH347" s="226">
        <f>IF(N347="sníž. přenesená",J347,0)</f>
        <v>0</v>
      </c>
      <c r="BI347" s="226">
        <f>IF(N347="nulová",J347,0)</f>
        <v>0</v>
      </c>
      <c r="BJ347" s="24" t="s">
        <v>75</v>
      </c>
      <c r="BK347" s="226">
        <f>ROUND(I347*H347,2)</f>
        <v>0</v>
      </c>
      <c r="BL347" s="24" t="s">
        <v>259</v>
      </c>
      <c r="BM347" s="24" t="s">
        <v>595</v>
      </c>
    </row>
    <row r="348" s="12" customFormat="1">
      <c r="B348" s="239"/>
      <c r="C348" s="240"/>
      <c r="D348" s="229" t="s">
        <v>166</v>
      </c>
      <c r="E348" s="241" t="s">
        <v>21</v>
      </c>
      <c r="F348" s="242" t="s">
        <v>596</v>
      </c>
      <c r="G348" s="240"/>
      <c r="H348" s="241" t="s">
        <v>21</v>
      </c>
      <c r="I348" s="243"/>
      <c r="J348" s="240"/>
      <c r="K348" s="240"/>
      <c r="L348" s="244"/>
      <c r="M348" s="245"/>
      <c r="N348" s="246"/>
      <c r="O348" s="246"/>
      <c r="P348" s="246"/>
      <c r="Q348" s="246"/>
      <c r="R348" s="246"/>
      <c r="S348" s="246"/>
      <c r="T348" s="247"/>
      <c r="AT348" s="248" t="s">
        <v>166</v>
      </c>
      <c r="AU348" s="248" t="s">
        <v>86</v>
      </c>
      <c r="AV348" s="12" t="s">
        <v>75</v>
      </c>
      <c r="AW348" s="12" t="s">
        <v>33</v>
      </c>
      <c r="AX348" s="12" t="s">
        <v>70</v>
      </c>
      <c r="AY348" s="248" t="s">
        <v>157</v>
      </c>
    </row>
    <row r="349" s="11" customFormat="1">
      <c r="B349" s="227"/>
      <c r="C349" s="228"/>
      <c r="D349" s="229" t="s">
        <v>166</v>
      </c>
      <c r="E349" s="230" t="s">
        <v>21</v>
      </c>
      <c r="F349" s="231" t="s">
        <v>597</v>
      </c>
      <c r="G349" s="228"/>
      <c r="H349" s="232">
        <v>9</v>
      </c>
      <c r="I349" s="233"/>
      <c r="J349" s="228"/>
      <c r="K349" s="228"/>
      <c r="L349" s="234"/>
      <c r="M349" s="235"/>
      <c r="N349" s="236"/>
      <c r="O349" s="236"/>
      <c r="P349" s="236"/>
      <c r="Q349" s="236"/>
      <c r="R349" s="236"/>
      <c r="S349" s="236"/>
      <c r="T349" s="237"/>
      <c r="AT349" s="238" t="s">
        <v>166</v>
      </c>
      <c r="AU349" s="238" t="s">
        <v>86</v>
      </c>
      <c r="AV349" s="11" t="s">
        <v>86</v>
      </c>
      <c r="AW349" s="11" t="s">
        <v>33</v>
      </c>
      <c r="AX349" s="11" t="s">
        <v>70</v>
      </c>
      <c r="AY349" s="238" t="s">
        <v>157</v>
      </c>
    </row>
    <row r="350" s="13" customFormat="1">
      <c r="B350" s="249"/>
      <c r="C350" s="250"/>
      <c r="D350" s="229" t="s">
        <v>166</v>
      </c>
      <c r="E350" s="251" t="s">
        <v>21</v>
      </c>
      <c r="F350" s="252" t="s">
        <v>176</v>
      </c>
      <c r="G350" s="250"/>
      <c r="H350" s="253">
        <v>9</v>
      </c>
      <c r="I350" s="254"/>
      <c r="J350" s="250"/>
      <c r="K350" s="250"/>
      <c r="L350" s="255"/>
      <c r="M350" s="256"/>
      <c r="N350" s="257"/>
      <c r="O350" s="257"/>
      <c r="P350" s="257"/>
      <c r="Q350" s="257"/>
      <c r="R350" s="257"/>
      <c r="S350" s="257"/>
      <c r="T350" s="258"/>
      <c r="AT350" s="259" t="s">
        <v>166</v>
      </c>
      <c r="AU350" s="259" t="s">
        <v>86</v>
      </c>
      <c r="AV350" s="13" t="s">
        <v>164</v>
      </c>
      <c r="AW350" s="13" t="s">
        <v>33</v>
      </c>
      <c r="AX350" s="13" t="s">
        <v>75</v>
      </c>
      <c r="AY350" s="259" t="s">
        <v>157</v>
      </c>
    </row>
    <row r="351" s="1" customFormat="1" ht="25.5" customHeight="1">
      <c r="B351" s="46"/>
      <c r="C351" s="215" t="s">
        <v>598</v>
      </c>
      <c r="D351" s="215" t="s">
        <v>160</v>
      </c>
      <c r="E351" s="216" t="s">
        <v>599</v>
      </c>
      <c r="F351" s="217" t="s">
        <v>600</v>
      </c>
      <c r="G351" s="218" t="s">
        <v>208</v>
      </c>
      <c r="H351" s="219">
        <v>5</v>
      </c>
      <c r="I351" s="220"/>
      <c r="J351" s="221">
        <f>ROUND(I351*H351,2)</f>
        <v>0</v>
      </c>
      <c r="K351" s="217" t="s">
        <v>163</v>
      </c>
      <c r="L351" s="72"/>
      <c r="M351" s="222" t="s">
        <v>21</v>
      </c>
      <c r="N351" s="223" t="s">
        <v>41</v>
      </c>
      <c r="O351" s="47"/>
      <c r="P351" s="224">
        <f>O351*H351</f>
        <v>0</v>
      </c>
      <c r="Q351" s="224">
        <v>0.00029999999999999997</v>
      </c>
      <c r="R351" s="224">
        <f>Q351*H351</f>
        <v>0.0014999999999999998</v>
      </c>
      <c r="S351" s="224">
        <v>0</v>
      </c>
      <c r="T351" s="225">
        <f>S351*H351</f>
        <v>0</v>
      </c>
      <c r="AR351" s="24" t="s">
        <v>259</v>
      </c>
      <c r="AT351" s="24" t="s">
        <v>160</v>
      </c>
      <c r="AU351" s="24" t="s">
        <v>86</v>
      </c>
      <c r="AY351" s="24" t="s">
        <v>157</v>
      </c>
      <c r="BE351" s="226">
        <f>IF(N351="základní",J351,0)</f>
        <v>0</v>
      </c>
      <c r="BF351" s="226">
        <f>IF(N351="snížená",J351,0)</f>
        <v>0</v>
      </c>
      <c r="BG351" s="226">
        <f>IF(N351="zákl. přenesená",J351,0)</f>
        <v>0</v>
      </c>
      <c r="BH351" s="226">
        <f>IF(N351="sníž. přenesená",J351,0)</f>
        <v>0</v>
      </c>
      <c r="BI351" s="226">
        <f>IF(N351="nulová",J351,0)</f>
        <v>0</v>
      </c>
      <c r="BJ351" s="24" t="s">
        <v>75</v>
      </c>
      <c r="BK351" s="226">
        <f>ROUND(I351*H351,2)</f>
        <v>0</v>
      </c>
      <c r="BL351" s="24" t="s">
        <v>259</v>
      </c>
      <c r="BM351" s="24" t="s">
        <v>601</v>
      </c>
    </row>
    <row r="352" s="12" customFormat="1">
      <c r="B352" s="239"/>
      <c r="C352" s="240"/>
      <c r="D352" s="229" t="s">
        <v>166</v>
      </c>
      <c r="E352" s="241" t="s">
        <v>21</v>
      </c>
      <c r="F352" s="242" t="s">
        <v>602</v>
      </c>
      <c r="G352" s="240"/>
      <c r="H352" s="241" t="s">
        <v>21</v>
      </c>
      <c r="I352" s="243"/>
      <c r="J352" s="240"/>
      <c r="K352" s="240"/>
      <c r="L352" s="244"/>
      <c r="M352" s="245"/>
      <c r="N352" s="246"/>
      <c r="O352" s="246"/>
      <c r="P352" s="246"/>
      <c r="Q352" s="246"/>
      <c r="R352" s="246"/>
      <c r="S352" s="246"/>
      <c r="T352" s="247"/>
      <c r="AT352" s="248" t="s">
        <v>166</v>
      </c>
      <c r="AU352" s="248" t="s">
        <v>86</v>
      </c>
      <c r="AV352" s="12" t="s">
        <v>75</v>
      </c>
      <c r="AW352" s="12" t="s">
        <v>33</v>
      </c>
      <c r="AX352" s="12" t="s">
        <v>70</v>
      </c>
      <c r="AY352" s="248" t="s">
        <v>157</v>
      </c>
    </row>
    <row r="353" s="12" customFormat="1">
      <c r="B353" s="239"/>
      <c r="C353" s="240"/>
      <c r="D353" s="229" t="s">
        <v>166</v>
      </c>
      <c r="E353" s="241" t="s">
        <v>21</v>
      </c>
      <c r="F353" s="242" t="s">
        <v>603</v>
      </c>
      <c r="G353" s="240"/>
      <c r="H353" s="241" t="s">
        <v>21</v>
      </c>
      <c r="I353" s="243"/>
      <c r="J353" s="240"/>
      <c r="K353" s="240"/>
      <c r="L353" s="244"/>
      <c r="M353" s="245"/>
      <c r="N353" s="246"/>
      <c r="O353" s="246"/>
      <c r="P353" s="246"/>
      <c r="Q353" s="246"/>
      <c r="R353" s="246"/>
      <c r="S353" s="246"/>
      <c r="T353" s="247"/>
      <c r="AT353" s="248" t="s">
        <v>166</v>
      </c>
      <c r="AU353" s="248" t="s">
        <v>86</v>
      </c>
      <c r="AV353" s="12" t="s">
        <v>75</v>
      </c>
      <c r="AW353" s="12" t="s">
        <v>33</v>
      </c>
      <c r="AX353" s="12" t="s">
        <v>70</v>
      </c>
      <c r="AY353" s="248" t="s">
        <v>157</v>
      </c>
    </row>
    <row r="354" s="12" customFormat="1">
      <c r="B354" s="239"/>
      <c r="C354" s="240"/>
      <c r="D354" s="229" t="s">
        <v>166</v>
      </c>
      <c r="E354" s="241" t="s">
        <v>21</v>
      </c>
      <c r="F354" s="242" t="s">
        <v>564</v>
      </c>
      <c r="G354" s="240"/>
      <c r="H354" s="241" t="s">
        <v>21</v>
      </c>
      <c r="I354" s="243"/>
      <c r="J354" s="240"/>
      <c r="K354" s="240"/>
      <c r="L354" s="244"/>
      <c r="M354" s="245"/>
      <c r="N354" s="246"/>
      <c r="O354" s="246"/>
      <c r="P354" s="246"/>
      <c r="Q354" s="246"/>
      <c r="R354" s="246"/>
      <c r="S354" s="246"/>
      <c r="T354" s="247"/>
      <c r="AT354" s="248" t="s">
        <v>166</v>
      </c>
      <c r="AU354" s="248" t="s">
        <v>86</v>
      </c>
      <c r="AV354" s="12" t="s">
        <v>75</v>
      </c>
      <c r="AW354" s="12" t="s">
        <v>33</v>
      </c>
      <c r="AX354" s="12" t="s">
        <v>70</v>
      </c>
      <c r="AY354" s="248" t="s">
        <v>157</v>
      </c>
    </row>
    <row r="355" s="11" customFormat="1">
      <c r="B355" s="227"/>
      <c r="C355" s="228"/>
      <c r="D355" s="229" t="s">
        <v>166</v>
      </c>
      <c r="E355" s="230" t="s">
        <v>21</v>
      </c>
      <c r="F355" s="231" t="s">
        <v>604</v>
      </c>
      <c r="G355" s="228"/>
      <c r="H355" s="232">
        <v>1</v>
      </c>
      <c r="I355" s="233"/>
      <c r="J355" s="228"/>
      <c r="K355" s="228"/>
      <c r="L355" s="234"/>
      <c r="M355" s="235"/>
      <c r="N355" s="236"/>
      <c r="O355" s="236"/>
      <c r="P355" s="236"/>
      <c r="Q355" s="236"/>
      <c r="R355" s="236"/>
      <c r="S355" s="236"/>
      <c r="T355" s="237"/>
      <c r="AT355" s="238" t="s">
        <v>166</v>
      </c>
      <c r="AU355" s="238" t="s">
        <v>86</v>
      </c>
      <c r="AV355" s="11" t="s">
        <v>86</v>
      </c>
      <c r="AW355" s="11" t="s">
        <v>33</v>
      </c>
      <c r="AX355" s="11" t="s">
        <v>70</v>
      </c>
      <c r="AY355" s="238" t="s">
        <v>157</v>
      </c>
    </row>
    <row r="356" s="11" customFormat="1">
      <c r="B356" s="227"/>
      <c r="C356" s="228"/>
      <c r="D356" s="229" t="s">
        <v>166</v>
      </c>
      <c r="E356" s="230" t="s">
        <v>21</v>
      </c>
      <c r="F356" s="231" t="s">
        <v>605</v>
      </c>
      <c r="G356" s="228"/>
      <c r="H356" s="232">
        <v>4</v>
      </c>
      <c r="I356" s="233"/>
      <c r="J356" s="228"/>
      <c r="K356" s="228"/>
      <c r="L356" s="234"/>
      <c r="M356" s="235"/>
      <c r="N356" s="236"/>
      <c r="O356" s="236"/>
      <c r="P356" s="236"/>
      <c r="Q356" s="236"/>
      <c r="R356" s="236"/>
      <c r="S356" s="236"/>
      <c r="T356" s="237"/>
      <c r="AT356" s="238" t="s">
        <v>166</v>
      </c>
      <c r="AU356" s="238" t="s">
        <v>86</v>
      </c>
      <c r="AV356" s="11" t="s">
        <v>86</v>
      </c>
      <c r="AW356" s="11" t="s">
        <v>33</v>
      </c>
      <c r="AX356" s="11" t="s">
        <v>70</v>
      </c>
      <c r="AY356" s="238" t="s">
        <v>157</v>
      </c>
    </row>
    <row r="357" s="13" customFormat="1">
      <c r="B357" s="249"/>
      <c r="C357" s="250"/>
      <c r="D357" s="229" t="s">
        <v>166</v>
      </c>
      <c r="E357" s="251" t="s">
        <v>21</v>
      </c>
      <c r="F357" s="252" t="s">
        <v>176</v>
      </c>
      <c r="G357" s="250"/>
      <c r="H357" s="253">
        <v>5</v>
      </c>
      <c r="I357" s="254"/>
      <c r="J357" s="250"/>
      <c r="K357" s="250"/>
      <c r="L357" s="255"/>
      <c r="M357" s="256"/>
      <c r="N357" s="257"/>
      <c r="O357" s="257"/>
      <c r="P357" s="257"/>
      <c r="Q357" s="257"/>
      <c r="R357" s="257"/>
      <c r="S357" s="257"/>
      <c r="T357" s="258"/>
      <c r="AT357" s="259" t="s">
        <v>166</v>
      </c>
      <c r="AU357" s="259" t="s">
        <v>86</v>
      </c>
      <c r="AV357" s="13" t="s">
        <v>164</v>
      </c>
      <c r="AW357" s="13" t="s">
        <v>33</v>
      </c>
      <c r="AX357" s="13" t="s">
        <v>75</v>
      </c>
      <c r="AY357" s="259" t="s">
        <v>157</v>
      </c>
    </row>
    <row r="358" s="1" customFormat="1" ht="38.25" customHeight="1">
      <c r="B358" s="46"/>
      <c r="C358" s="215" t="s">
        <v>606</v>
      </c>
      <c r="D358" s="215" t="s">
        <v>160</v>
      </c>
      <c r="E358" s="216" t="s">
        <v>607</v>
      </c>
      <c r="F358" s="217" t="s">
        <v>608</v>
      </c>
      <c r="G358" s="218" t="s">
        <v>100</v>
      </c>
      <c r="H358" s="219">
        <v>12.300000000000001</v>
      </c>
      <c r="I358" s="220"/>
      <c r="J358" s="221">
        <f>ROUND(I358*H358,2)</f>
        <v>0</v>
      </c>
      <c r="K358" s="217" t="s">
        <v>163</v>
      </c>
      <c r="L358" s="72"/>
      <c r="M358" s="222" t="s">
        <v>21</v>
      </c>
      <c r="N358" s="223" t="s">
        <v>41</v>
      </c>
      <c r="O358" s="47"/>
      <c r="P358" s="224">
        <f>O358*H358</f>
        <v>0</v>
      </c>
      <c r="Q358" s="224">
        <v>0</v>
      </c>
      <c r="R358" s="224">
        <f>Q358*H358</f>
        <v>0</v>
      </c>
      <c r="S358" s="224">
        <v>0.01584</v>
      </c>
      <c r="T358" s="225">
        <f>S358*H358</f>
        <v>0.19483200000000001</v>
      </c>
      <c r="AR358" s="24" t="s">
        <v>259</v>
      </c>
      <c r="AT358" s="24" t="s">
        <v>160</v>
      </c>
      <c r="AU358" s="24" t="s">
        <v>86</v>
      </c>
      <c r="AY358" s="24" t="s">
        <v>157</v>
      </c>
      <c r="BE358" s="226">
        <f>IF(N358="základní",J358,0)</f>
        <v>0</v>
      </c>
      <c r="BF358" s="226">
        <f>IF(N358="snížená",J358,0)</f>
        <v>0</v>
      </c>
      <c r="BG358" s="226">
        <f>IF(N358="zákl. přenesená",J358,0)</f>
        <v>0</v>
      </c>
      <c r="BH358" s="226">
        <f>IF(N358="sníž. přenesená",J358,0)</f>
        <v>0</v>
      </c>
      <c r="BI358" s="226">
        <f>IF(N358="nulová",J358,0)</f>
        <v>0</v>
      </c>
      <c r="BJ358" s="24" t="s">
        <v>75</v>
      </c>
      <c r="BK358" s="226">
        <f>ROUND(I358*H358,2)</f>
        <v>0</v>
      </c>
      <c r="BL358" s="24" t="s">
        <v>259</v>
      </c>
      <c r="BM358" s="24" t="s">
        <v>609</v>
      </c>
    </row>
    <row r="359" s="11" customFormat="1">
      <c r="B359" s="227"/>
      <c r="C359" s="228"/>
      <c r="D359" s="229" t="s">
        <v>166</v>
      </c>
      <c r="E359" s="230" t="s">
        <v>21</v>
      </c>
      <c r="F359" s="231" t="s">
        <v>610</v>
      </c>
      <c r="G359" s="228"/>
      <c r="H359" s="232">
        <v>6.5</v>
      </c>
      <c r="I359" s="233"/>
      <c r="J359" s="228"/>
      <c r="K359" s="228"/>
      <c r="L359" s="234"/>
      <c r="M359" s="235"/>
      <c r="N359" s="236"/>
      <c r="O359" s="236"/>
      <c r="P359" s="236"/>
      <c r="Q359" s="236"/>
      <c r="R359" s="236"/>
      <c r="S359" s="236"/>
      <c r="T359" s="237"/>
      <c r="AT359" s="238" t="s">
        <v>166</v>
      </c>
      <c r="AU359" s="238" t="s">
        <v>86</v>
      </c>
      <c r="AV359" s="11" t="s">
        <v>86</v>
      </c>
      <c r="AW359" s="11" t="s">
        <v>33</v>
      </c>
      <c r="AX359" s="11" t="s">
        <v>70</v>
      </c>
      <c r="AY359" s="238" t="s">
        <v>157</v>
      </c>
    </row>
    <row r="360" s="11" customFormat="1">
      <c r="B360" s="227"/>
      <c r="C360" s="228"/>
      <c r="D360" s="229" t="s">
        <v>166</v>
      </c>
      <c r="E360" s="230" t="s">
        <v>21</v>
      </c>
      <c r="F360" s="231" t="s">
        <v>611</v>
      </c>
      <c r="G360" s="228"/>
      <c r="H360" s="232">
        <v>5.7999999999999998</v>
      </c>
      <c r="I360" s="233"/>
      <c r="J360" s="228"/>
      <c r="K360" s="228"/>
      <c r="L360" s="234"/>
      <c r="M360" s="235"/>
      <c r="N360" s="236"/>
      <c r="O360" s="236"/>
      <c r="P360" s="236"/>
      <c r="Q360" s="236"/>
      <c r="R360" s="236"/>
      <c r="S360" s="236"/>
      <c r="T360" s="237"/>
      <c r="AT360" s="238" t="s">
        <v>166</v>
      </c>
      <c r="AU360" s="238" t="s">
        <v>86</v>
      </c>
      <c r="AV360" s="11" t="s">
        <v>86</v>
      </c>
      <c r="AW360" s="11" t="s">
        <v>33</v>
      </c>
      <c r="AX360" s="11" t="s">
        <v>70</v>
      </c>
      <c r="AY360" s="238" t="s">
        <v>157</v>
      </c>
    </row>
    <row r="361" s="13" customFormat="1">
      <c r="B361" s="249"/>
      <c r="C361" s="250"/>
      <c r="D361" s="229" t="s">
        <v>166</v>
      </c>
      <c r="E361" s="251" t="s">
        <v>21</v>
      </c>
      <c r="F361" s="252" t="s">
        <v>176</v>
      </c>
      <c r="G361" s="250"/>
      <c r="H361" s="253">
        <v>12.300000000000001</v>
      </c>
      <c r="I361" s="254"/>
      <c r="J361" s="250"/>
      <c r="K361" s="250"/>
      <c r="L361" s="255"/>
      <c r="M361" s="256"/>
      <c r="N361" s="257"/>
      <c r="O361" s="257"/>
      <c r="P361" s="257"/>
      <c r="Q361" s="257"/>
      <c r="R361" s="257"/>
      <c r="S361" s="257"/>
      <c r="T361" s="258"/>
      <c r="AT361" s="259" t="s">
        <v>166</v>
      </c>
      <c r="AU361" s="259" t="s">
        <v>86</v>
      </c>
      <c r="AV361" s="13" t="s">
        <v>164</v>
      </c>
      <c r="AW361" s="13" t="s">
        <v>33</v>
      </c>
      <c r="AX361" s="13" t="s">
        <v>75</v>
      </c>
      <c r="AY361" s="259" t="s">
        <v>157</v>
      </c>
    </row>
    <row r="362" s="1" customFormat="1" ht="38.25" customHeight="1">
      <c r="B362" s="46"/>
      <c r="C362" s="215" t="s">
        <v>612</v>
      </c>
      <c r="D362" s="215" t="s">
        <v>160</v>
      </c>
      <c r="E362" s="216" t="s">
        <v>613</v>
      </c>
      <c r="F362" s="217" t="s">
        <v>614</v>
      </c>
      <c r="G362" s="218" t="s">
        <v>100</v>
      </c>
      <c r="H362" s="219">
        <v>5.5999999999999996</v>
      </c>
      <c r="I362" s="220"/>
      <c r="J362" s="221">
        <f>ROUND(I362*H362,2)</f>
        <v>0</v>
      </c>
      <c r="K362" s="217" t="s">
        <v>163</v>
      </c>
      <c r="L362" s="72"/>
      <c r="M362" s="222" t="s">
        <v>21</v>
      </c>
      <c r="N362" s="223" t="s">
        <v>41</v>
      </c>
      <c r="O362" s="47"/>
      <c r="P362" s="224">
        <f>O362*H362</f>
        <v>0</v>
      </c>
      <c r="Q362" s="224">
        <v>0</v>
      </c>
      <c r="R362" s="224">
        <f>Q362*H362</f>
        <v>0</v>
      </c>
      <c r="S362" s="224">
        <v>0.01584</v>
      </c>
      <c r="T362" s="225">
        <f>S362*H362</f>
        <v>0.088703999999999991</v>
      </c>
      <c r="AR362" s="24" t="s">
        <v>259</v>
      </c>
      <c r="AT362" s="24" t="s">
        <v>160</v>
      </c>
      <c r="AU362" s="24" t="s">
        <v>86</v>
      </c>
      <c r="AY362" s="24" t="s">
        <v>157</v>
      </c>
      <c r="BE362" s="226">
        <f>IF(N362="základní",J362,0)</f>
        <v>0</v>
      </c>
      <c r="BF362" s="226">
        <f>IF(N362="snížená",J362,0)</f>
        <v>0</v>
      </c>
      <c r="BG362" s="226">
        <f>IF(N362="zákl. přenesená",J362,0)</f>
        <v>0</v>
      </c>
      <c r="BH362" s="226">
        <f>IF(N362="sníž. přenesená",J362,0)</f>
        <v>0</v>
      </c>
      <c r="BI362" s="226">
        <f>IF(N362="nulová",J362,0)</f>
        <v>0</v>
      </c>
      <c r="BJ362" s="24" t="s">
        <v>75</v>
      </c>
      <c r="BK362" s="226">
        <f>ROUND(I362*H362,2)</f>
        <v>0</v>
      </c>
      <c r="BL362" s="24" t="s">
        <v>259</v>
      </c>
      <c r="BM362" s="24" t="s">
        <v>615</v>
      </c>
    </row>
    <row r="363" s="11" customFormat="1">
      <c r="B363" s="227"/>
      <c r="C363" s="228"/>
      <c r="D363" s="229" t="s">
        <v>166</v>
      </c>
      <c r="E363" s="230" t="s">
        <v>21</v>
      </c>
      <c r="F363" s="231" t="s">
        <v>616</v>
      </c>
      <c r="G363" s="228"/>
      <c r="H363" s="232">
        <v>2.6000000000000001</v>
      </c>
      <c r="I363" s="233"/>
      <c r="J363" s="228"/>
      <c r="K363" s="228"/>
      <c r="L363" s="234"/>
      <c r="M363" s="235"/>
      <c r="N363" s="236"/>
      <c r="O363" s="236"/>
      <c r="P363" s="236"/>
      <c r="Q363" s="236"/>
      <c r="R363" s="236"/>
      <c r="S363" s="236"/>
      <c r="T363" s="237"/>
      <c r="AT363" s="238" t="s">
        <v>166</v>
      </c>
      <c r="AU363" s="238" t="s">
        <v>86</v>
      </c>
      <c r="AV363" s="11" t="s">
        <v>86</v>
      </c>
      <c r="AW363" s="11" t="s">
        <v>33</v>
      </c>
      <c r="AX363" s="11" t="s">
        <v>70</v>
      </c>
      <c r="AY363" s="238" t="s">
        <v>157</v>
      </c>
    </row>
    <row r="364" s="11" customFormat="1">
      <c r="B364" s="227"/>
      <c r="C364" s="228"/>
      <c r="D364" s="229" t="s">
        <v>166</v>
      </c>
      <c r="E364" s="230" t="s">
        <v>21</v>
      </c>
      <c r="F364" s="231" t="s">
        <v>617</v>
      </c>
      <c r="G364" s="228"/>
      <c r="H364" s="232">
        <v>3</v>
      </c>
      <c r="I364" s="233"/>
      <c r="J364" s="228"/>
      <c r="K364" s="228"/>
      <c r="L364" s="234"/>
      <c r="M364" s="235"/>
      <c r="N364" s="236"/>
      <c r="O364" s="236"/>
      <c r="P364" s="236"/>
      <c r="Q364" s="236"/>
      <c r="R364" s="236"/>
      <c r="S364" s="236"/>
      <c r="T364" s="237"/>
      <c r="AT364" s="238" t="s">
        <v>166</v>
      </c>
      <c r="AU364" s="238" t="s">
        <v>86</v>
      </c>
      <c r="AV364" s="11" t="s">
        <v>86</v>
      </c>
      <c r="AW364" s="11" t="s">
        <v>33</v>
      </c>
      <c r="AX364" s="11" t="s">
        <v>70</v>
      </c>
      <c r="AY364" s="238" t="s">
        <v>157</v>
      </c>
    </row>
    <row r="365" s="13" customFormat="1">
      <c r="B365" s="249"/>
      <c r="C365" s="250"/>
      <c r="D365" s="229" t="s">
        <v>166</v>
      </c>
      <c r="E365" s="251" t="s">
        <v>21</v>
      </c>
      <c r="F365" s="252" t="s">
        <v>176</v>
      </c>
      <c r="G365" s="250"/>
      <c r="H365" s="253">
        <v>5.5999999999999996</v>
      </c>
      <c r="I365" s="254"/>
      <c r="J365" s="250"/>
      <c r="K365" s="250"/>
      <c r="L365" s="255"/>
      <c r="M365" s="256"/>
      <c r="N365" s="257"/>
      <c r="O365" s="257"/>
      <c r="P365" s="257"/>
      <c r="Q365" s="257"/>
      <c r="R365" s="257"/>
      <c r="S365" s="257"/>
      <c r="T365" s="258"/>
      <c r="AT365" s="259" t="s">
        <v>166</v>
      </c>
      <c r="AU365" s="259" t="s">
        <v>86</v>
      </c>
      <c r="AV365" s="13" t="s">
        <v>164</v>
      </c>
      <c r="AW365" s="13" t="s">
        <v>33</v>
      </c>
      <c r="AX365" s="13" t="s">
        <v>75</v>
      </c>
      <c r="AY365" s="259" t="s">
        <v>157</v>
      </c>
    </row>
    <row r="366" s="1" customFormat="1" ht="25.5" customHeight="1">
      <c r="B366" s="46"/>
      <c r="C366" s="215" t="s">
        <v>618</v>
      </c>
      <c r="D366" s="215" t="s">
        <v>160</v>
      </c>
      <c r="E366" s="216" t="s">
        <v>554</v>
      </c>
      <c r="F366" s="217" t="s">
        <v>555</v>
      </c>
      <c r="G366" s="218" t="s">
        <v>100</v>
      </c>
      <c r="H366" s="219">
        <v>17.899999999999999</v>
      </c>
      <c r="I366" s="220"/>
      <c r="J366" s="221">
        <f>ROUND(I366*H366,2)</f>
        <v>0</v>
      </c>
      <c r="K366" s="217" t="s">
        <v>163</v>
      </c>
      <c r="L366" s="72"/>
      <c r="M366" s="222" t="s">
        <v>21</v>
      </c>
      <c r="N366" s="223" t="s">
        <v>41</v>
      </c>
      <c r="O366" s="47"/>
      <c r="P366" s="224">
        <f>O366*H366</f>
        <v>0</v>
      </c>
      <c r="Q366" s="224">
        <v>0.017520000000000001</v>
      </c>
      <c r="R366" s="224">
        <f>Q366*H366</f>
        <v>0.313608</v>
      </c>
      <c r="S366" s="224">
        <v>0</v>
      </c>
      <c r="T366" s="225">
        <f>S366*H366</f>
        <v>0</v>
      </c>
      <c r="AR366" s="24" t="s">
        <v>259</v>
      </c>
      <c r="AT366" s="24" t="s">
        <v>160</v>
      </c>
      <c r="AU366" s="24" t="s">
        <v>86</v>
      </c>
      <c r="AY366" s="24" t="s">
        <v>157</v>
      </c>
      <c r="BE366" s="226">
        <f>IF(N366="základní",J366,0)</f>
        <v>0</v>
      </c>
      <c r="BF366" s="226">
        <f>IF(N366="snížená",J366,0)</f>
        <v>0</v>
      </c>
      <c r="BG366" s="226">
        <f>IF(N366="zákl. přenesená",J366,0)</f>
        <v>0</v>
      </c>
      <c r="BH366" s="226">
        <f>IF(N366="sníž. přenesená",J366,0)</f>
        <v>0</v>
      </c>
      <c r="BI366" s="226">
        <f>IF(N366="nulová",J366,0)</f>
        <v>0</v>
      </c>
      <c r="BJ366" s="24" t="s">
        <v>75</v>
      </c>
      <c r="BK366" s="226">
        <f>ROUND(I366*H366,2)</f>
        <v>0</v>
      </c>
      <c r="BL366" s="24" t="s">
        <v>259</v>
      </c>
      <c r="BM366" s="24" t="s">
        <v>619</v>
      </c>
    </row>
    <row r="367" s="11" customFormat="1">
      <c r="B367" s="227"/>
      <c r="C367" s="228"/>
      <c r="D367" s="229" t="s">
        <v>166</v>
      </c>
      <c r="E367" s="230" t="s">
        <v>21</v>
      </c>
      <c r="F367" s="231" t="s">
        <v>610</v>
      </c>
      <c r="G367" s="228"/>
      <c r="H367" s="232">
        <v>6.5</v>
      </c>
      <c r="I367" s="233"/>
      <c r="J367" s="228"/>
      <c r="K367" s="228"/>
      <c r="L367" s="234"/>
      <c r="M367" s="235"/>
      <c r="N367" s="236"/>
      <c r="O367" s="236"/>
      <c r="P367" s="236"/>
      <c r="Q367" s="236"/>
      <c r="R367" s="236"/>
      <c r="S367" s="236"/>
      <c r="T367" s="237"/>
      <c r="AT367" s="238" t="s">
        <v>166</v>
      </c>
      <c r="AU367" s="238" t="s">
        <v>86</v>
      </c>
      <c r="AV367" s="11" t="s">
        <v>86</v>
      </c>
      <c r="AW367" s="11" t="s">
        <v>33</v>
      </c>
      <c r="AX367" s="11" t="s">
        <v>70</v>
      </c>
      <c r="AY367" s="238" t="s">
        <v>157</v>
      </c>
    </row>
    <row r="368" s="11" customFormat="1">
      <c r="B368" s="227"/>
      <c r="C368" s="228"/>
      <c r="D368" s="229" t="s">
        <v>166</v>
      </c>
      <c r="E368" s="230" t="s">
        <v>21</v>
      </c>
      <c r="F368" s="231" t="s">
        <v>616</v>
      </c>
      <c r="G368" s="228"/>
      <c r="H368" s="232">
        <v>2.6000000000000001</v>
      </c>
      <c r="I368" s="233"/>
      <c r="J368" s="228"/>
      <c r="K368" s="228"/>
      <c r="L368" s="234"/>
      <c r="M368" s="235"/>
      <c r="N368" s="236"/>
      <c r="O368" s="236"/>
      <c r="P368" s="236"/>
      <c r="Q368" s="236"/>
      <c r="R368" s="236"/>
      <c r="S368" s="236"/>
      <c r="T368" s="237"/>
      <c r="AT368" s="238" t="s">
        <v>166</v>
      </c>
      <c r="AU368" s="238" t="s">
        <v>86</v>
      </c>
      <c r="AV368" s="11" t="s">
        <v>86</v>
      </c>
      <c r="AW368" s="11" t="s">
        <v>33</v>
      </c>
      <c r="AX368" s="11" t="s">
        <v>70</v>
      </c>
      <c r="AY368" s="238" t="s">
        <v>157</v>
      </c>
    </row>
    <row r="369" s="11" customFormat="1">
      <c r="B369" s="227"/>
      <c r="C369" s="228"/>
      <c r="D369" s="229" t="s">
        <v>166</v>
      </c>
      <c r="E369" s="230" t="s">
        <v>21</v>
      </c>
      <c r="F369" s="231" t="s">
        <v>611</v>
      </c>
      <c r="G369" s="228"/>
      <c r="H369" s="232">
        <v>5.7999999999999998</v>
      </c>
      <c r="I369" s="233"/>
      <c r="J369" s="228"/>
      <c r="K369" s="228"/>
      <c r="L369" s="234"/>
      <c r="M369" s="235"/>
      <c r="N369" s="236"/>
      <c r="O369" s="236"/>
      <c r="P369" s="236"/>
      <c r="Q369" s="236"/>
      <c r="R369" s="236"/>
      <c r="S369" s="236"/>
      <c r="T369" s="237"/>
      <c r="AT369" s="238" t="s">
        <v>166</v>
      </c>
      <c r="AU369" s="238" t="s">
        <v>86</v>
      </c>
      <c r="AV369" s="11" t="s">
        <v>86</v>
      </c>
      <c r="AW369" s="11" t="s">
        <v>33</v>
      </c>
      <c r="AX369" s="11" t="s">
        <v>70</v>
      </c>
      <c r="AY369" s="238" t="s">
        <v>157</v>
      </c>
    </row>
    <row r="370" s="11" customFormat="1">
      <c r="B370" s="227"/>
      <c r="C370" s="228"/>
      <c r="D370" s="229" t="s">
        <v>166</v>
      </c>
      <c r="E370" s="230" t="s">
        <v>21</v>
      </c>
      <c r="F370" s="231" t="s">
        <v>617</v>
      </c>
      <c r="G370" s="228"/>
      <c r="H370" s="232">
        <v>3</v>
      </c>
      <c r="I370" s="233"/>
      <c r="J370" s="228"/>
      <c r="K370" s="228"/>
      <c r="L370" s="234"/>
      <c r="M370" s="235"/>
      <c r="N370" s="236"/>
      <c r="O370" s="236"/>
      <c r="P370" s="236"/>
      <c r="Q370" s="236"/>
      <c r="R370" s="236"/>
      <c r="S370" s="236"/>
      <c r="T370" s="237"/>
      <c r="AT370" s="238" t="s">
        <v>166</v>
      </c>
      <c r="AU370" s="238" t="s">
        <v>86</v>
      </c>
      <c r="AV370" s="11" t="s">
        <v>86</v>
      </c>
      <c r="AW370" s="11" t="s">
        <v>33</v>
      </c>
      <c r="AX370" s="11" t="s">
        <v>70</v>
      </c>
      <c r="AY370" s="238" t="s">
        <v>157</v>
      </c>
    </row>
    <row r="371" s="13" customFormat="1">
      <c r="B371" s="249"/>
      <c r="C371" s="250"/>
      <c r="D371" s="229" t="s">
        <v>166</v>
      </c>
      <c r="E371" s="251" t="s">
        <v>21</v>
      </c>
      <c r="F371" s="252" t="s">
        <v>176</v>
      </c>
      <c r="G371" s="250"/>
      <c r="H371" s="253">
        <v>17.899999999999999</v>
      </c>
      <c r="I371" s="254"/>
      <c r="J371" s="250"/>
      <c r="K371" s="250"/>
      <c r="L371" s="255"/>
      <c r="M371" s="256"/>
      <c r="N371" s="257"/>
      <c r="O371" s="257"/>
      <c r="P371" s="257"/>
      <c r="Q371" s="257"/>
      <c r="R371" s="257"/>
      <c r="S371" s="257"/>
      <c r="T371" s="258"/>
      <c r="AT371" s="259" t="s">
        <v>166</v>
      </c>
      <c r="AU371" s="259" t="s">
        <v>86</v>
      </c>
      <c r="AV371" s="13" t="s">
        <v>164</v>
      </c>
      <c r="AW371" s="13" t="s">
        <v>33</v>
      </c>
      <c r="AX371" s="13" t="s">
        <v>75</v>
      </c>
      <c r="AY371" s="259" t="s">
        <v>157</v>
      </c>
    </row>
    <row r="372" s="1" customFormat="1" ht="25.5" customHeight="1">
      <c r="B372" s="46"/>
      <c r="C372" s="215" t="s">
        <v>620</v>
      </c>
      <c r="D372" s="215" t="s">
        <v>160</v>
      </c>
      <c r="E372" s="216" t="s">
        <v>621</v>
      </c>
      <c r="F372" s="217" t="s">
        <v>622</v>
      </c>
      <c r="G372" s="218" t="s">
        <v>84</v>
      </c>
      <c r="H372" s="219">
        <v>1.115</v>
      </c>
      <c r="I372" s="220"/>
      <c r="J372" s="221">
        <f>ROUND(I372*H372,2)</f>
        <v>0</v>
      </c>
      <c r="K372" s="217" t="s">
        <v>163</v>
      </c>
      <c r="L372" s="72"/>
      <c r="M372" s="222" t="s">
        <v>21</v>
      </c>
      <c r="N372" s="223" t="s">
        <v>41</v>
      </c>
      <c r="O372" s="47"/>
      <c r="P372" s="224">
        <f>O372*H372</f>
        <v>0</v>
      </c>
      <c r="Q372" s="224">
        <v>0.01839</v>
      </c>
      <c r="R372" s="224">
        <f>Q372*H372</f>
        <v>0.020504850000000002</v>
      </c>
      <c r="S372" s="224">
        <v>0</v>
      </c>
      <c r="T372" s="225">
        <f>S372*H372</f>
        <v>0</v>
      </c>
      <c r="AR372" s="24" t="s">
        <v>259</v>
      </c>
      <c r="AT372" s="24" t="s">
        <v>160</v>
      </c>
      <c r="AU372" s="24" t="s">
        <v>86</v>
      </c>
      <c r="AY372" s="24" t="s">
        <v>157</v>
      </c>
      <c r="BE372" s="226">
        <f>IF(N372="základní",J372,0)</f>
        <v>0</v>
      </c>
      <c r="BF372" s="226">
        <f>IF(N372="snížená",J372,0)</f>
        <v>0</v>
      </c>
      <c r="BG372" s="226">
        <f>IF(N372="zákl. přenesená",J372,0)</f>
        <v>0</v>
      </c>
      <c r="BH372" s="226">
        <f>IF(N372="sníž. přenesená",J372,0)</f>
        <v>0</v>
      </c>
      <c r="BI372" s="226">
        <f>IF(N372="nulová",J372,0)</f>
        <v>0</v>
      </c>
      <c r="BJ372" s="24" t="s">
        <v>75</v>
      </c>
      <c r="BK372" s="226">
        <f>ROUND(I372*H372,2)</f>
        <v>0</v>
      </c>
      <c r="BL372" s="24" t="s">
        <v>259</v>
      </c>
      <c r="BM372" s="24" t="s">
        <v>623</v>
      </c>
    </row>
    <row r="373" s="12" customFormat="1">
      <c r="B373" s="239"/>
      <c r="C373" s="240"/>
      <c r="D373" s="229" t="s">
        <v>166</v>
      </c>
      <c r="E373" s="241" t="s">
        <v>21</v>
      </c>
      <c r="F373" s="242" t="s">
        <v>624</v>
      </c>
      <c r="G373" s="240"/>
      <c r="H373" s="241" t="s">
        <v>21</v>
      </c>
      <c r="I373" s="243"/>
      <c r="J373" s="240"/>
      <c r="K373" s="240"/>
      <c r="L373" s="244"/>
      <c r="M373" s="245"/>
      <c r="N373" s="246"/>
      <c r="O373" s="246"/>
      <c r="P373" s="246"/>
      <c r="Q373" s="246"/>
      <c r="R373" s="246"/>
      <c r="S373" s="246"/>
      <c r="T373" s="247"/>
      <c r="AT373" s="248" t="s">
        <v>166</v>
      </c>
      <c r="AU373" s="248" t="s">
        <v>86</v>
      </c>
      <c r="AV373" s="12" t="s">
        <v>75</v>
      </c>
      <c r="AW373" s="12" t="s">
        <v>33</v>
      </c>
      <c r="AX373" s="12" t="s">
        <v>70</v>
      </c>
      <c r="AY373" s="248" t="s">
        <v>157</v>
      </c>
    </row>
    <row r="374" s="11" customFormat="1">
      <c r="B374" s="227"/>
      <c r="C374" s="228"/>
      <c r="D374" s="229" t="s">
        <v>166</v>
      </c>
      <c r="E374" s="230" t="s">
        <v>21</v>
      </c>
      <c r="F374" s="231" t="s">
        <v>625</v>
      </c>
      <c r="G374" s="228"/>
      <c r="H374" s="232">
        <v>1.115</v>
      </c>
      <c r="I374" s="233"/>
      <c r="J374" s="228"/>
      <c r="K374" s="228"/>
      <c r="L374" s="234"/>
      <c r="M374" s="235"/>
      <c r="N374" s="236"/>
      <c r="O374" s="236"/>
      <c r="P374" s="236"/>
      <c r="Q374" s="236"/>
      <c r="R374" s="236"/>
      <c r="S374" s="236"/>
      <c r="T374" s="237"/>
      <c r="AT374" s="238" t="s">
        <v>166</v>
      </c>
      <c r="AU374" s="238" t="s">
        <v>86</v>
      </c>
      <c r="AV374" s="11" t="s">
        <v>86</v>
      </c>
      <c r="AW374" s="11" t="s">
        <v>33</v>
      </c>
      <c r="AX374" s="11" t="s">
        <v>75</v>
      </c>
      <c r="AY374" s="238" t="s">
        <v>157</v>
      </c>
    </row>
    <row r="375" s="1" customFormat="1" ht="25.5" customHeight="1">
      <c r="B375" s="46"/>
      <c r="C375" s="215" t="s">
        <v>626</v>
      </c>
      <c r="D375" s="215" t="s">
        <v>160</v>
      </c>
      <c r="E375" s="216" t="s">
        <v>627</v>
      </c>
      <c r="F375" s="217" t="s">
        <v>628</v>
      </c>
      <c r="G375" s="218" t="s">
        <v>100</v>
      </c>
      <c r="H375" s="219">
        <v>42.299999999999997</v>
      </c>
      <c r="I375" s="220"/>
      <c r="J375" s="221">
        <f>ROUND(I375*H375,2)</f>
        <v>0</v>
      </c>
      <c r="K375" s="217" t="s">
        <v>163</v>
      </c>
      <c r="L375" s="72"/>
      <c r="M375" s="222" t="s">
        <v>21</v>
      </c>
      <c r="N375" s="223" t="s">
        <v>41</v>
      </c>
      <c r="O375" s="47"/>
      <c r="P375" s="224">
        <f>O375*H375</f>
        <v>0</v>
      </c>
      <c r="Q375" s="224">
        <v>0</v>
      </c>
      <c r="R375" s="224">
        <f>Q375*H375</f>
        <v>0</v>
      </c>
      <c r="S375" s="224">
        <v>0.0080000000000000002</v>
      </c>
      <c r="T375" s="225">
        <f>S375*H375</f>
        <v>0.33839999999999998</v>
      </c>
      <c r="AR375" s="24" t="s">
        <v>259</v>
      </c>
      <c r="AT375" s="24" t="s">
        <v>160</v>
      </c>
      <c r="AU375" s="24" t="s">
        <v>86</v>
      </c>
      <c r="AY375" s="24" t="s">
        <v>157</v>
      </c>
      <c r="BE375" s="226">
        <f>IF(N375="základní",J375,0)</f>
        <v>0</v>
      </c>
      <c r="BF375" s="226">
        <f>IF(N375="snížená",J375,0)</f>
        <v>0</v>
      </c>
      <c r="BG375" s="226">
        <f>IF(N375="zákl. přenesená",J375,0)</f>
        <v>0</v>
      </c>
      <c r="BH375" s="226">
        <f>IF(N375="sníž. přenesená",J375,0)</f>
        <v>0</v>
      </c>
      <c r="BI375" s="226">
        <f>IF(N375="nulová",J375,0)</f>
        <v>0</v>
      </c>
      <c r="BJ375" s="24" t="s">
        <v>75</v>
      </c>
      <c r="BK375" s="226">
        <f>ROUND(I375*H375,2)</f>
        <v>0</v>
      </c>
      <c r="BL375" s="24" t="s">
        <v>259</v>
      </c>
      <c r="BM375" s="24" t="s">
        <v>629</v>
      </c>
    </row>
    <row r="376" s="11" customFormat="1">
      <c r="B376" s="227"/>
      <c r="C376" s="228"/>
      <c r="D376" s="229" t="s">
        <v>166</v>
      </c>
      <c r="E376" s="230" t="s">
        <v>21</v>
      </c>
      <c r="F376" s="231" t="s">
        <v>630</v>
      </c>
      <c r="G376" s="228"/>
      <c r="H376" s="232">
        <v>42.299999999999997</v>
      </c>
      <c r="I376" s="233"/>
      <c r="J376" s="228"/>
      <c r="K376" s="228"/>
      <c r="L376" s="234"/>
      <c r="M376" s="235"/>
      <c r="N376" s="236"/>
      <c r="O376" s="236"/>
      <c r="P376" s="236"/>
      <c r="Q376" s="236"/>
      <c r="R376" s="236"/>
      <c r="S376" s="236"/>
      <c r="T376" s="237"/>
      <c r="AT376" s="238" t="s">
        <v>166</v>
      </c>
      <c r="AU376" s="238" t="s">
        <v>86</v>
      </c>
      <c r="AV376" s="11" t="s">
        <v>86</v>
      </c>
      <c r="AW376" s="11" t="s">
        <v>33</v>
      </c>
      <c r="AX376" s="11" t="s">
        <v>75</v>
      </c>
      <c r="AY376" s="238" t="s">
        <v>157</v>
      </c>
    </row>
    <row r="377" s="1" customFormat="1" ht="25.5" customHeight="1">
      <c r="B377" s="46"/>
      <c r="C377" s="215" t="s">
        <v>631</v>
      </c>
      <c r="D377" s="215" t="s">
        <v>160</v>
      </c>
      <c r="E377" s="216" t="s">
        <v>632</v>
      </c>
      <c r="F377" s="217" t="s">
        <v>633</v>
      </c>
      <c r="G377" s="218" t="s">
        <v>100</v>
      </c>
      <c r="H377" s="219">
        <v>49.5</v>
      </c>
      <c r="I377" s="220"/>
      <c r="J377" s="221">
        <f>ROUND(I377*H377,2)</f>
        <v>0</v>
      </c>
      <c r="K377" s="217" t="s">
        <v>163</v>
      </c>
      <c r="L377" s="72"/>
      <c r="M377" s="222" t="s">
        <v>21</v>
      </c>
      <c r="N377" s="223" t="s">
        <v>41</v>
      </c>
      <c r="O377" s="47"/>
      <c r="P377" s="224">
        <f>O377*H377</f>
        <v>0</v>
      </c>
      <c r="Q377" s="224">
        <v>0.0073200000000000001</v>
      </c>
      <c r="R377" s="224">
        <f>Q377*H377</f>
        <v>0.36234</v>
      </c>
      <c r="S377" s="224">
        <v>0</v>
      </c>
      <c r="T377" s="225">
        <f>S377*H377</f>
        <v>0</v>
      </c>
      <c r="AR377" s="24" t="s">
        <v>259</v>
      </c>
      <c r="AT377" s="24" t="s">
        <v>160</v>
      </c>
      <c r="AU377" s="24" t="s">
        <v>86</v>
      </c>
      <c r="AY377" s="24" t="s">
        <v>157</v>
      </c>
      <c r="BE377" s="226">
        <f>IF(N377="základní",J377,0)</f>
        <v>0</v>
      </c>
      <c r="BF377" s="226">
        <f>IF(N377="snížená",J377,0)</f>
        <v>0</v>
      </c>
      <c r="BG377" s="226">
        <f>IF(N377="zákl. přenesená",J377,0)</f>
        <v>0</v>
      </c>
      <c r="BH377" s="226">
        <f>IF(N377="sníž. přenesená",J377,0)</f>
        <v>0</v>
      </c>
      <c r="BI377" s="226">
        <f>IF(N377="nulová",J377,0)</f>
        <v>0</v>
      </c>
      <c r="BJ377" s="24" t="s">
        <v>75</v>
      </c>
      <c r="BK377" s="226">
        <f>ROUND(I377*H377,2)</f>
        <v>0</v>
      </c>
      <c r="BL377" s="24" t="s">
        <v>259</v>
      </c>
      <c r="BM377" s="24" t="s">
        <v>634</v>
      </c>
    </row>
    <row r="378" s="11" customFormat="1">
      <c r="B378" s="227"/>
      <c r="C378" s="228"/>
      <c r="D378" s="229" t="s">
        <v>166</v>
      </c>
      <c r="E378" s="230" t="s">
        <v>21</v>
      </c>
      <c r="F378" s="231" t="s">
        <v>635</v>
      </c>
      <c r="G378" s="228"/>
      <c r="H378" s="232">
        <v>49.5</v>
      </c>
      <c r="I378" s="233"/>
      <c r="J378" s="228"/>
      <c r="K378" s="228"/>
      <c r="L378" s="234"/>
      <c r="M378" s="235"/>
      <c r="N378" s="236"/>
      <c r="O378" s="236"/>
      <c r="P378" s="236"/>
      <c r="Q378" s="236"/>
      <c r="R378" s="236"/>
      <c r="S378" s="236"/>
      <c r="T378" s="237"/>
      <c r="AT378" s="238" t="s">
        <v>166</v>
      </c>
      <c r="AU378" s="238" t="s">
        <v>86</v>
      </c>
      <c r="AV378" s="11" t="s">
        <v>86</v>
      </c>
      <c r="AW378" s="11" t="s">
        <v>33</v>
      </c>
      <c r="AX378" s="11" t="s">
        <v>75</v>
      </c>
      <c r="AY378" s="238" t="s">
        <v>157</v>
      </c>
    </row>
    <row r="379" s="1" customFormat="1" ht="25.5" customHeight="1">
      <c r="B379" s="46"/>
      <c r="C379" s="215" t="s">
        <v>636</v>
      </c>
      <c r="D379" s="215" t="s">
        <v>160</v>
      </c>
      <c r="E379" s="216" t="s">
        <v>637</v>
      </c>
      <c r="F379" s="217" t="s">
        <v>638</v>
      </c>
      <c r="G379" s="218" t="s">
        <v>100</v>
      </c>
      <c r="H379" s="219">
        <v>264.35000000000002</v>
      </c>
      <c r="I379" s="220"/>
      <c r="J379" s="221">
        <f>ROUND(I379*H379,2)</f>
        <v>0</v>
      </c>
      <c r="K379" s="217" t="s">
        <v>163</v>
      </c>
      <c r="L379" s="72"/>
      <c r="M379" s="222" t="s">
        <v>21</v>
      </c>
      <c r="N379" s="223" t="s">
        <v>41</v>
      </c>
      <c r="O379" s="47"/>
      <c r="P379" s="224">
        <f>O379*H379</f>
        <v>0</v>
      </c>
      <c r="Q379" s="224">
        <v>0</v>
      </c>
      <c r="R379" s="224">
        <f>Q379*H379</f>
        <v>0</v>
      </c>
      <c r="S379" s="224">
        <v>0</v>
      </c>
      <c r="T379" s="225">
        <f>S379*H379</f>
        <v>0</v>
      </c>
      <c r="AR379" s="24" t="s">
        <v>259</v>
      </c>
      <c r="AT379" s="24" t="s">
        <v>160</v>
      </c>
      <c r="AU379" s="24" t="s">
        <v>86</v>
      </c>
      <c r="AY379" s="24" t="s">
        <v>157</v>
      </c>
      <c r="BE379" s="226">
        <f>IF(N379="základní",J379,0)</f>
        <v>0</v>
      </c>
      <c r="BF379" s="226">
        <f>IF(N379="snížená",J379,0)</f>
        <v>0</v>
      </c>
      <c r="BG379" s="226">
        <f>IF(N379="zákl. přenesená",J379,0)</f>
        <v>0</v>
      </c>
      <c r="BH379" s="226">
        <f>IF(N379="sníž. přenesená",J379,0)</f>
        <v>0</v>
      </c>
      <c r="BI379" s="226">
        <f>IF(N379="nulová",J379,0)</f>
        <v>0</v>
      </c>
      <c r="BJ379" s="24" t="s">
        <v>75</v>
      </c>
      <c r="BK379" s="226">
        <f>ROUND(I379*H379,2)</f>
        <v>0</v>
      </c>
      <c r="BL379" s="24" t="s">
        <v>259</v>
      </c>
      <c r="BM379" s="24" t="s">
        <v>639</v>
      </c>
    </row>
    <row r="380" s="12" customFormat="1">
      <c r="B380" s="239"/>
      <c r="C380" s="240"/>
      <c r="D380" s="229" t="s">
        <v>166</v>
      </c>
      <c r="E380" s="241" t="s">
        <v>21</v>
      </c>
      <c r="F380" s="242" t="s">
        <v>640</v>
      </c>
      <c r="G380" s="240"/>
      <c r="H380" s="241" t="s">
        <v>21</v>
      </c>
      <c r="I380" s="243"/>
      <c r="J380" s="240"/>
      <c r="K380" s="240"/>
      <c r="L380" s="244"/>
      <c r="M380" s="245"/>
      <c r="N380" s="246"/>
      <c r="O380" s="246"/>
      <c r="P380" s="246"/>
      <c r="Q380" s="246"/>
      <c r="R380" s="246"/>
      <c r="S380" s="246"/>
      <c r="T380" s="247"/>
      <c r="AT380" s="248" t="s">
        <v>166</v>
      </c>
      <c r="AU380" s="248" t="s">
        <v>86</v>
      </c>
      <c r="AV380" s="12" t="s">
        <v>75</v>
      </c>
      <c r="AW380" s="12" t="s">
        <v>33</v>
      </c>
      <c r="AX380" s="12" t="s">
        <v>70</v>
      </c>
      <c r="AY380" s="248" t="s">
        <v>157</v>
      </c>
    </row>
    <row r="381" s="11" customFormat="1">
      <c r="B381" s="227"/>
      <c r="C381" s="228"/>
      <c r="D381" s="229" t="s">
        <v>166</v>
      </c>
      <c r="E381" s="230" t="s">
        <v>21</v>
      </c>
      <c r="F381" s="231" t="s">
        <v>641</v>
      </c>
      <c r="G381" s="228"/>
      <c r="H381" s="232">
        <v>14.5</v>
      </c>
      <c r="I381" s="233"/>
      <c r="J381" s="228"/>
      <c r="K381" s="228"/>
      <c r="L381" s="234"/>
      <c r="M381" s="235"/>
      <c r="N381" s="236"/>
      <c r="O381" s="236"/>
      <c r="P381" s="236"/>
      <c r="Q381" s="236"/>
      <c r="R381" s="236"/>
      <c r="S381" s="236"/>
      <c r="T381" s="237"/>
      <c r="AT381" s="238" t="s">
        <v>166</v>
      </c>
      <c r="AU381" s="238" t="s">
        <v>86</v>
      </c>
      <c r="AV381" s="11" t="s">
        <v>86</v>
      </c>
      <c r="AW381" s="11" t="s">
        <v>33</v>
      </c>
      <c r="AX381" s="11" t="s">
        <v>70</v>
      </c>
      <c r="AY381" s="238" t="s">
        <v>157</v>
      </c>
    </row>
    <row r="382" s="11" customFormat="1">
      <c r="B382" s="227"/>
      <c r="C382" s="228"/>
      <c r="D382" s="229" t="s">
        <v>166</v>
      </c>
      <c r="E382" s="230" t="s">
        <v>21</v>
      </c>
      <c r="F382" s="231" t="s">
        <v>642</v>
      </c>
      <c r="G382" s="228"/>
      <c r="H382" s="232">
        <v>16.800000000000001</v>
      </c>
      <c r="I382" s="233"/>
      <c r="J382" s="228"/>
      <c r="K382" s="228"/>
      <c r="L382" s="234"/>
      <c r="M382" s="235"/>
      <c r="N382" s="236"/>
      <c r="O382" s="236"/>
      <c r="P382" s="236"/>
      <c r="Q382" s="236"/>
      <c r="R382" s="236"/>
      <c r="S382" s="236"/>
      <c r="T382" s="237"/>
      <c r="AT382" s="238" t="s">
        <v>166</v>
      </c>
      <c r="AU382" s="238" t="s">
        <v>86</v>
      </c>
      <c r="AV382" s="11" t="s">
        <v>86</v>
      </c>
      <c r="AW382" s="11" t="s">
        <v>33</v>
      </c>
      <c r="AX382" s="11" t="s">
        <v>70</v>
      </c>
      <c r="AY382" s="238" t="s">
        <v>157</v>
      </c>
    </row>
    <row r="383" s="11" customFormat="1">
      <c r="B383" s="227"/>
      <c r="C383" s="228"/>
      <c r="D383" s="229" t="s">
        <v>166</v>
      </c>
      <c r="E383" s="230" t="s">
        <v>21</v>
      </c>
      <c r="F383" s="231" t="s">
        <v>643</v>
      </c>
      <c r="G383" s="228"/>
      <c r="H383" s="232">
        <v>22.75</v>
      </c>
      <c r="I383" s="233"/>
      <c r="J383" s="228"/>
      <c r="K383" s="228"/>
      <c r="L383" s="234"/>
      <c r="M383" s="235"/>
      <c r="N383" s="236"/>
      <c r="O383" s="236"/>
      <c r="P383" s="236"/>
      <c r="Q383" s="236"/>
      <c r="R383" s="236"/>
      <c r="S383" s="236"/>
      <c r="T383" s="237"/>
      <c r="AT383" s="238" t="s">
        <v>166</v>
      </c>
      <c r="AU383" s="238" t="s">
        <v>86</v>
      </c>
      <c r="AV383" s="11" t="s">
        <v>86</v>
      </c>
      <c r="AW383" s="11" t="s">
        <v>33</v>
      </c>
      <c r="AX383" s="11" t="s">
        <v>70</v>
      </c>
      <c r="AY383" s="238" t="s">
        <v>157</v>
      </c>
    </row>
    <row r="384" s="11" customFormat="1">
      <c r="B384" s="227"/>
      <c r="C384" s="228"/>
      <c r="D384" s="229" t="s">
        <v>166</v>
      </c>
      <c r="E384" s="230" t="s">
        <v>21</v>
      </c>
      <c r="F384" s="231" t="s">
        <v>644</v>
      </c>
      <c r="G384" s="228"/>
      <c r="H384" s="232">
        <v>68</v>
      </c>
      <c r="I384" s="233"/>
      <c r="J384" s="228"/>
      <c r="K384" s="228"/>
      <c r="L384" s="234"/>
      <c r="M384" s="235"/>
      <c r="N384" s="236"/>
      <c r="O384" s="236"/>
      <c r="P384" s="236"/>
      <c r="Q384" s="236"/>
      <c r="R384" s="236"/>
      <c r="S384" s="236"/>
      <c r="T384" s="237"/>
      <c r="AT384" s="238" t="s">
        <v>166</v>
      </c>
      <c r="AU384" s="238" t="s">
        <v>86</v>
      </c>
      <c r="AV384" s="11" t="s">
        <v>86</v>
      </c>
      <c r="AW384" s="11" t="s">
        <v>33</v>
      </c>
      <c r="AX384" s="11" t="s">
        <v>70</v>
      </c>
      <c r="AY384" s="238" t="s">
        <v>157</v>
      </c>
    </row>
    <row r="385" s="11" customFormat="1">
      <c r="B385" s="227"/>
      <c r="C385" s="228"/>
      <c r="D385" s="229" t="s">
        <v>166</v>
      </c>
      <c r="E385" s="230" t="s">
        <v>21</v>
      </c>
      <c r="F385" s="231" t="s">
        <v>645</v>
      </c>
      <c r="G385" s="228"/>
      <c r="H385" s="232">
        <v>142.30000000000001</v>
      </c>
      <c r="I385" s="233"/>
      <c r="J385" s="228"/>
      <c r="K385" s="228"/>
      <c r="L385" s="234"/>
      <c r="M385" s="235"/>
      <c r="N385" s="236"/>
      <c r="O385" s="236"/>
      <c r="P385" s="236"/>
      <c r="Q385" s="236"/>
      <c r="R385" s="236"/>
      <c r="S385" s="236"/>
      <c r="T385" s="237"/>
      <c r="AT385" s="238" t="s">
        <v>166</v>
      </c>
      <c r="AU385" s="238" t="s">
        <v>86</v>
      </c>
      <c r="AV385" s="11" t="s">
        <v>86</v>
      </c>
      <c r="AW385" s="11" t="s">
        <v>33</v>
      </c>
      <c r="AX385" s="11" t="s">
        <v>70</v>
      </c>
      <c r="AY385" s="238" t="s">
        <v>157</v>
      </c>
    </row>
    <row r="386" s="13" customFormat="1">
      <c r="B386" s="249"/>
      <c r="C386" s="250"/>
      <c r="D386" s="229" t="s">
        <v>166</v>
      </c>
      <c r="E386" s="251" t="s">
        <v>21</v>
      </c>
      <c r="F386" s="252" t="s">
        <v>176</v>
      </c>
      <c r="G386" s="250"/>
      <c r="H386" s="253">
        <v>264.35000000000002</v>
      </c>
      <c r="I386" s="254"/>
      <c r="J386" s="250"/>
      <c r="K386" s="250"/>
      <c r="L386" s="255"/>
      <c r="M386" s="256"/>
      <c r="N386" s="257"/>
      <c r="O386" s="257"/>
      <c r="P386" s="257"/>
      <c r="Q386" s="257"/>
      <c r="R386" s="257"/>
      <c r="S386" s="257"/>
      <c r="T386" s="258"/>
      <c r="AT386" s="259" t="s">
        <v>166</v>
      </c>
      <c r="AU386" s="259" t="s">
        <v>86</v>
      </c>
      <c r="AV386" s="13" t="s">
        <v>164</v>
      </c>
      <c r="AW386" s="13" t="s">
        <v>33</v>
      </c>
      <c r="AX386" s="13" t="s">
        <v>75</v>
      </c>
      <c r="AY386" s="259" t="s">
        <v>157</v>
      </c>
    </row>
    <row r="387" s="1" customFormat="1" ht="25.5" customHeight="1">
      <c r="B387" s="46"/>
      <c r="C387" s="215" t="s">
        <v>646</v>
      </c>
      <c r="D387" s="215" t="s">
        <v>160</v>
      </c>
      <c r="E387" s="216" t="s">
        <v>647</v>
      </c>
      <c r="F387" s="217" t="s">
        <v>648</v>
      </c>
      <c r="G387" s="218" t="s">
        <v>100</v>
      </c>
      <c r="H387" s="219">
        <v>98.599999999999994</v>
      </c>
      <c r="I387" s="220"/>
      <c r="J387" s="221">
        <f>ROUND(I387*H387,2)</f>
        <v>0</v>
      </c>
      <c r="K387" s="217" t="s">
        <v>163</v>
      </c>
      <c r="L387" s="72"/>
      <c r="M387" s="222" t="s">
        <v>21</v>
      </c>
      <c r="N387" s="223" t="s">
        <v>41</v>
      </c>
      <c r="O387" s="47"/>
      <c r="P387" s="224">
        <f>O387*H387</f>
        <v>0</v>
      </c>
      <c r="Q387" s="224">
        <v>0</v>
      </c>
      <c r="R387" s="224">
        <f>Q387*H387</f>
        <v>0</v>
      </c>
      <c r="S387" s="224">
        <v>0</v>
      </c>
      <c r="T387" s="225">
        <f>S387*H387</f>
        <v>0</v>
      </c>
      <c r="AR387" s="24" t="s">
        <v>259</v>
      </c>
      <c r="AT387" s="24" t="s">
        <v>160</v>
      </c>
      <c r="AU387" s="24" t="s">
        <v>86</v>
      </c>
      <c r="AY387" s="24" t="s">
        <v>157</v>
      </c>
      <c r="BE387" s="226">
        <f>IF(N387="základní",J387,0)</f>
        <v>0</v>
      </c>
      <c r="BF387" s="226">
        <f>IF(N387="snížená",J387,0)</f>
        <v>0</v>
      </c>
      <c r="BG387" s="226">
        <f>IF(N387="zákl. přenesená",J387,0)</f>
        <v>0</v>
      </c>
      <c r="BH387" s="226">
        <f>IF(N387="sníž. přenesená",J387,0)</f>
        <v>0</v>
      </c>
      <c r="BI387" s="226">
        <f>IF(N387="nulová",J387,0)</f>
        <v>0</v>
      </c>
      <c r="BJ387" s="24" t="s">
        <v>75</v>
      </c>
      <c r="BK387" s="226">
        <f>ROUND(I387*H387,2)</f>
        <v>0</v>
      </c>
      <c r="BL387" s="24" t="s">
        <v>259</v>
      </c>
      <c r="BM387" s="24" t="s">
        <v>649</v>
      </c>
    </row>
    <row r="388" s="12" customFormat="1">
      <c r="B388" s="239"/>
      <c r="C388" s="240"/>
      <c r="D388" s="229" t="s">
        <v>166</v>
      </c>
      <c r="E388" s="241" t="s">
        <v>21</v>
      </c>
      <c r="F388" s="242" t="s">
        <v>640</v>
      </c>
      <c r="G388" s="240"/>
      <c r="H388" s="241" t="s">
        <v>21</v>
      </c>
      <c r="I388" s="243"/>
      <c r="J388" s="240"/>
      <c r="K388" s="240"/>
      <c r="L388" s="244"/>
      <c r="M388" s="245"/>
      <c r="N388" s="246"/>
      <c r="O388" s="246"/>
      <c r="P388" s="246"/>
      <c r="Q388" s="246"/>
      <c r="R388" s="246"/>
      <c r="S388" s="246"/>
      <c r="T388" s="247"/>
      <c r="AT388" s="248" t="s">
        <v>166</v>
      </c>
      <c r="AU388" s="248" t="s">
        <v>86</v>
      </c>
      <c r="AV388" s="12" t="s">
        <v>75</v>
      </c>
      <c r="AW388" s="12" t="s">
        <v>33</v>
      </c>
      <c r="AX388" s="12" t="s">
        <v>70</v>
      </c>
      <c r="AY388" s="248" t="s">
        <v>157</v>
      </c>
    </row>
    <row r="389" s="11" customFormat="1">
      <c r="B389" s="227"/>
      <c r="C389" s="228"/>
      <c r="D389" s="229" t="s">
        <v>166</v>
      </c>
      <c r="E389" s="230" t="s">
        <v>21</v>
      </c>
      <c r="F389" s="231" t="s">
        <v>650</v>
      </c>
      <c r="G389" s="228"/>
      <c r="H389" s="232">
        <v>38.899999999999999</v>
      </c>
      <c r="I389" s="233"/>
      <c r="J389" s="228"/>
      <c r="K389" s="228"/>
      <c r="L389" s="234"/>
      <c r="M389" s="235"/>
      <c r="N389" s="236"/>
      <c r="O389" s="236"/>
      <c r="P389" s="236"/>
      <c r="Q389" s="236"/>
      <c r="R389" s="236"/>
      <c r="S389" s="236"/>
      <c r="T389" s="237"/>
      <c r="AT389" s="238" t="s">
        <v>166</v>
      </c>
      <c r="AU389" s="238" t="s">
        <v>86</v>
      </c>
      <c r="AV389" s="11" t="s">
        <v>86</v>
      </c>
      <c r="AW389" s="11" t="s">
        <v>33</v>
      </c>
      <c r="AX389" s="11" t="s">
        <v>70</v>
      </c>
      <c r="AY389" s="238" t="s">
        <v>157</v>
      </c>
    </row>
    <row r="390" s="11" customFormat="1">
      <c r="B390" s="227"/>
      <c r="C390" s="228"/>
      <c r="D390" s="229" t="s">
        <v>166</v>
      </c>
      <c r="E390" s="230" t="s">
        <v>21</v>
      </c>
      <c r="F390" s="231" t="s">
        <v>651</v>
      </c>
      <c r="G390" s="228"/>
      <c r="H390" s="232">
        <v>43.700000000000003</v>
      </c>
      <c r="I390" s="233"/>
      <c r="J390" s="228"/>
      <c r="K390" s="228"/>
      <c r="L390" s="234"/>
      <c r="M390" s="235"/>
      <c r="N390" s="236"/>
      <c r="O390" s="236"/>
      <c r="P390" s="236"/>
      <c r="Q390" s="236"/>
      <c r="R390" s="236"/>
      <c r="S390" s="236"/>
      <c r="T390" s="237"/>
      <c r="AT390" s="238" t="s">
        <v>166</v>
      </c>
      <c r="AU390" s="238" t="s">
        <v>86</v>
      </c>
      <c r="AV390" s="11" t="s">
        <v>86</v>
      </c>
      <c r="AW390" s="11" t="s">
        <v>33</v>
      </c>
      <c r="AX390" s="11" t="s">
        <v>70</v>
      </c>
      <c r="AY390" s="238" t="s">
        <v>157</v>
      </c>
    </row>
    <row r="391" s="11" customFormat="1">
      <c r="B391" s="227"/>
      <c r="C391" s="228"/>
      <c r="D391" s="229" t="s">
        <v>166</v>
      </c>
      <c r="E391" s="230" t="s">
        <v>21</v>
      </c>
      <c r="F391" s="231" t="s">
        <v>652</v>
      </c>
      <c r="G391" s="228"/>
      <c r="H391" s="232">
        <v>14.25</v>
      </c>
      <c r="I391" s="233"/>
      <c r="J391" s="228"/>
      <c r="K391" s="228"/>
      <c r="L391" s="234"/>
      <c r="M391" s="235"/>
      <c r="N391" s="236"/>
      <c r="O391" s="236"/>
      <c r="P391" s="236"/>
      <c r="Q391" s="236"/>
      <c r="R391" s="236"/>
      <c r="S391" s="236"/>
      <c r="T391" s="237"/>
      <c r="AT391" s="238" t="s">
        <v>166</v>
      </c>
      <c r="AU391" s="238" t="s">
        <v>86</v>
      </c>
      <c r="AV391" s="11" t="s">
        <v>86</v>
      </c>
      <c r="AW391" s="11" t="s">
        <v>33</v>
      </c>
      <c r="AX391" s="11" t="s">
        <v>70</v>
      </c>
      <c r="AY391" s="238" t="s">
        <v>157</v>
      </c>
    </row>
    <row r="392" s="11" customFormat="1">
      <c r="B392" s="227"/>
      <c r="C392" s="228"/>
      <c r="D392" s="229" t="s">
        <v>166</v>
      </c>
      <c r="E392" s="230" t="s">
        <v>21</v>
      </c>
      <c r="F392" s="231" t="s">
        <v>653</v>
      </c>
      <c r="G392" s="228"/>
      <c r="H392" s="232">
        <v>1.75</v>
      </c>
      <c r="I392" s="233"/>
      <c r="J392" s="228"/>
      <c r="K392" s="228"/>
      <c r="L392" s="234"/>
      <c r="M392" s="235"/>
      <c r="N392" s="236"/>
      <c r="O392" s="236"/>
      <c r="P392" s="236"/>
      <c r="Q392" s="236"/>
      <c r="R392" s="236"/>
      <c r="S392" s="236"/>
      <c r="T392" s="237"/>
      <c r="AT392" s="238" t="s">
        <v>166</v>
      </c>
      <c r="AU392" s="238" t="s">
        <v>86</v>
      </c>
      <c r="AV392" s="11" t="s">
        <v>86</v>
      </c>
      <c r="AW392" s="11" t="s">
        <v>33</v>
      </c>
      <c r="AX392" s="11" t="s">
        <v>70</v>
      </c>
      <c r="AY392" s="238" t="s">
        <v>157</v>
      </c>
    </row>
    <row r="393" s="13" customFormat="1">
      <c r="B393" s="249"/>
      <c r="C393" s="250"/>
      <c r="D393" s="229" t="s">
        <v>166</v>
      </c>
      <c r="E393" s="251" t="s">
        <v>21</v>
      </c>
      <c r="F393" s="252" t="s">
        <v>176</v>
      </c>
      <c r="G393" s="250"/>
      <c r="H393" s="253">
        <v>98.599999999999994</v>
      </c>
      <c r="I393" s="254"/>
      <c r="J393" s="250"/>
      <c r="K393" s="250"/>
      <c r="L393" s="255"/>
      <c r="M393" s="256"/>
      <c r="N393" s="257"/>
      <c r="O393" s="257"/>
      <c r="P393" s="257"/>
      <c r="Q393" s="257"/>
      <c r="R393" s="257"/>
      <c r="S393" s="257"/>
      <c r="T393" s="258"/>
      <c r="AT393" s="259" t="s">
        <v>166</v>
      </c>
      <c r="AU393" s="259" t="s">
        <v>86</v>
      </c>
      <c r="AV393" s="13" t="s">
        <v>164</v>
      </c>
      <c r="AW393" s="13" t="s">
        <v>33</v>
      </c>
      <c r="AX393" s="13" t="s">
        <v>75</v>
      </c>
      <c r="AY393" s="259" t="s">
        <v>157</v>
      </c>
    </row>
    <row r="394" s="1" customFormat="1" ht="25.5" customHeight="1">
      <c r="B394" s="46"/>
      <c r="C394" s="215" t="s">
        <v>654</v>
      </c>
      <c r="D394" s="215" t="s">
        <v>160</v>
      </c>
      <c r="E394" s="216" t="s">
        <v>655</v>
      </c>
      <c r="F394" s="217" t="s">
        <v>656</v>
      </c>
      <c r="G394" s="218" t="s">
        <v>100</v>
      </c>
      <c r="H394" s="219">
        <v>75.099999999999994</v>
      </c>
      <c r="I394" s="220"/>
      <c r="J394" s="221">
        <f>ROUND(I394*H394,2)</f>
        <v>0</v>
      </c>
      <c r="K394" s="217" t="s">
        <v>163</v>
      </c>
      <c r="L394" s="72"/>
      <c r="M394" s="222" t="s">
        <v>21</v>
      </c>
      <c r="N394" s="223" t="s">
        <v>41</v>
      </c>
      <c r="O394" s="47"/>
      <c r="P394" s="224">
        <f>O394*H394</f>
        <v>0</v>
      </c>
      <c r="Q394" s="224">
        <v>0</v>
      </c>
      <c r="R394" s="224">
        <f>Q394*H394</f>
        <v>0</v>
      </c>
      <c r="S394" s="224">
        <v>0</v>
      </c>
      <c r="T394" s="225">
        <f>S394*H394</f>
        <v>0</v>
      </c>
      <c r="AR394" s="24" t="s">
        <v>259</v>
      </c>
      <c r="AT394" s="24" t="s">
        <v>160</v>
      </c>
      <c r="AU394" s="24" t="s">
        <v>86</v>
      </c>
      <c r="AY394" s="24" t="s">
        <v>157</v>
      </c>
      <c r="BE394" s="226">
        <f>IF(N394="základní",J394,0)</f>
        <v>0</v>
      </c>
      <c r="BF394" s="226">
        <f>IF(N394="snížená",J394,0)</f>
        <v>0</v>
      </c>
      <c r="BG394" s="226">
        <f>IF(N394="zákl. přenesená",J394,0)</f>
        <v>0</v>
      </c>
      <c r="BH394" s="226">
        <f>IF(N394="sníž. přenesená",J394,0)</f>
        <v>0</v>
      </c>
      <c r="BI394" s="226">
        <f>IF(N394="nulová",J394,0)</f>
        <v>0</v>
      </c>
      <c r="BJ394" s="24" t="s">
        <v>75</v>
      </c>
      <c r="BK394" s="226">
        <f>ROUND(I394*H394,2)</f>
        <v>0</v>
      </c>
      <c r="BL394" s="24" t="s">
        <v>259</v>
      </c>
      <c r="BM394" s="24" t="s">
        <v>657</v>
      </c>
    </row>
    <row r="395" s="12" customFormat="1">
      <c r="B395" s="239"/>
      <c r="C395" s="240"/>
      <c r="D395" s="229" t="s">
        <v>166</v>
      </c>
      <c r="E395" s="241" t="s">
        <v>21</v>
      </c>
      <c r="F395" s="242" t="s">
        <v>640</v>
      </c>
      <c r="G395" s="240"/>
      <c r="H395" s="241" t="s">
        <v>21</v>
      </c>
      <c r="I395" s="243"/>
      <c r="J395" s="240"/>
      <c r="K395" s="240"/>
      <c r="L395" s="244"/>
      <c r="M395" s="245"/>
      <c r="N395" s="246"/>
      <c r="O395" s="246"/>
      <c r="P395" s="246"/>
      <c r="Q395" s="246"/>
      <c r="R395" s="246"/>
      <c r="S395" s="246"/>
      <c r="T395" s="247"/>
      <c r="AT395" s="248" t="s">
        <v>166</v>
      </c>
      <c r="AU395" s="248" t="s">
        <v>86</v>
      </c>
      <c r="AV395" s="12" t="s">
        <v>75</v>
      </c>
      <c r="AW395" s="12" t="s">
        <v>33</v>
      </c>
      <c r="AX395" s="12" t="s">
        <v>70</v>
      </c>
      <c r="AY395" s="248" t="s">
        <v>157</v>
      </c>
    </row>
    <row r="396" s="11" customFormat="1">
      <c r="B396" s="227"/>
      <c r="C396" s="228"/>
      <c r="D396" s="229" t="s">
        <v>166</v>
      </c>
      <c r="E396" s="230" t="s">
        <v>21</v>
      </c>
      <c r="F396" s="231" t="s">
        <v>658</v>
      </c>
      <c r="G396" s="228"/>
      <c r="H396" s="232">
        <v>75.099999999999994</v>
      </c>
      <c r="I396" s="233"/>
      <c r="J396" s="228"/>
      <c r="K396" s="228"/>
      <c r="L396" s="234"/>
      <c r="M396" s="235"/>
      <c r="N396" s="236"/>
      <c r="O396" s="236"/>
      <c r="P396" s="236"/>
      <c r="Q396" s="236"/>
      <c r="R396" s="236"/>
      <c r="S396" s="236"/>
      <c r="T396" s="237"/>
      <c r="AT396" s="238" t="s">
        <v>166</v>
      </c>
      <c r="AU396" s="238" t="s">
        <v>86</v>
      </c>
      <c r="AV396" s="11" t="s">
        <v>86</v>
      </c>
      <c r="AW396" s="11" t="s">
        <v>33</v>
      </c>
      <c r="AX396" s="11" t="s">
        <v>75</v>
      </c>
      <c r="AY396" s="238" t="s">
        <v>157</v>
      </c>
    </row>
    <row r="397" s="1" customFormat="1" ht="16.5" customHeight="1">
      <c r="B397" s="46"/>
      <c r="C397" s="215" t="s">
        <v>659</v>
      </c>
      <c r="D397" s="215" t="s">
        <v>160</v>
      </c>
      <c r="E397" s="216" t="s">
        <v>660</v>
      </c>
      <c r="F397" s="217" t="s">
        <v>661</v>
      </c>
      <c r="G397" s="218" t="s">
        <v>491</v>
      </c>
      <c r="H397" s="219">
        <v>1</v>
      </c>
      <c r="I397" s="220"/>
      <c r="J397" s="221">
        <f>ROUND(I397*H397,2)</f>
        <v>0</v>
      </c>
      <c r="K397" s="217" t="s">
        <v>21</v>
      </c>
      <c r="L397" s="72"/>
      <c r="M397" s="222" t="s">
        <v>21</v>
      </c>
      <c r="N397" s="223" t="s">
        <v>41</v>
      </c>
      <c r="O397" s="47"/>
      <c r="P397" s="224">
        <f>O397*H397</f>
        <v>0</v>
      </c>
      <c r="Q397" s="224">
        <v>0</v>
      </c>
      <c r="R397" s="224">
        <f>Q397*H397</f>
        <v>0</v>
      </c>
      <c r="S397" s="224">
        <v>0</v>
      </c>
      <c r="T397" s="225">
        <f>S397*H397</f>
        <v>0</v>
      </c>
      <c r="AR397" s="24" t="s">
        <v>259</v>
      </c>
      <c r="AT397" s="24" t="s">
        <v>160</v>
      </c>
      <c r="AU397" s="24" t="s">
        <v>86</v>
      </c>
      <c r="AY397" s="24" t="s">
        <v>157</v>
      </c>
      <c r="BE397" s="226">
        <f>IF(N397="základní",J397,0)</f>
        <v>0</v>
      </c>
      <c r="BF397" s="226">
        <f>IF(N397="snížená",J397,0)</f>
        <v>0</v>
      </c>
      <c r="BG397" s="226">
        <f>IF(N397="zákl. přenesená",J397,0)</f>
        <v>0</v>
      </c>
      <c r="BH397" s="226">
        <f>IF(N397="sníž. přenesená",J397,0)</f>
        <v>0</v>
      </c>
      <c r="BI397" s="226">
        <f>IF(N397="nulová",J397,0)</f>
        <v>0</v>
      </c>
      <c r="BJ397" s="24" t="s">
        <v>75</v>
      </c>
      <c r="BK397" s="226">
        <f>ROUND(I397*H397,2)</f>
        <v>0</v>
      </c>
      <c r="BL397" s="24" t="s">
        <v>259</v>
      </c>
      <c r="BM397" s="24" t="s">
        <v>662</v>
      </c>
    </row>
    <row r="398" s="1" customFormat="1" ht="25.5" customHeight="1">
      <c r="B398" s="46"/>
      <c r="C398" s="215" t="s">
        <v>663</v>
      </c>
      <c r="D398" s="215" t="s">
        <v>160</v>
      </c>
      <c r="E398" s="216" t="s">
        <v>664</v>
      </c>
      <c r="F398" s="217" t="s">
        <v>665</v>
      </c>
      <c r="G398" s="218" t="s">
        <v>100</v>
      </c>
      <c r="H398" s="219">
        <v>37.350000000000001</v>
      </c>
      <c r="I398" s="220"/>
      <c r="J398" s="221">
        <f>ROUND(I398*H398,2)</f>
        <v>0</v>
      </c>
      <c r="K398" s="217" t="s">
        <v>163</v>
      </c>
      <c r="L398" s="72"/>
      <c r="M398" s="222" t="s">
        <v>21</v>
      </c>
      <c r="N398" s="223" t="s">
        <v>41</v>
      </c>
      <c r="O398" s="47"/>
      <c r="P398" s="224">
        <f>O398*H398</f>
        <v>0</v>
      </c>
      <c r="Q398" s="224">
        <v>0</v>
      </c>
      <c r="R398" s="224">
        <f>Q398*H398</f>
        <v>0</v>
      </c>
      <c r="S398" s="224">
        <v>0.011730000000000001</v>
      </c>
      <c r="T398" s="225">
        <f>S398*H398</f>
        <v>0.43811550000000005</v>
      </c>
      <c r="AR398" s="24" t="s">
        <v>259</v>
      </c>
      <c r="AT398" s="24" t="s">
        <v>160</v>
      </c>
      <c r="AU398" s="24" t="s">
        <v>86</v>
      </c>
      <c r="AY398" s="24" t="s">
        <v>157</v>
      </c>
      <c r="BE398" s="226">
        <f>IF(N398="základní",J398,0)</f>
        <v>0</v>
      </c>
      <c r="BF398" s="226">
        <f>IF(N398="snížená",J398,0)</f>
        <v>0</v>
      </c>
      <c r="BG398" s="226">
        <f>IF(N398="zákl. přenesená",J398,0)</f>
        <v>0</v>
      </c>
      <c r="BH398" s="226">
        <f>IF(N398="sníž. přenesená",J398,0)</f>
        <v>0</v>
      </c>
      <c r="BI398" s="226">
        <f>IF(N398="nulová",J398,0)</f>
        <v>0</v>
      </c>
      <c r="BJ398" s="24" t="s">
        <v>75</v>
      </c>
      <c r="BK398" s="226">
        <f>ROUND(I398*H398,2)</f>
        <v>0</v>
      </c>
      <c r="BL398" s="24" t="s">
        <v>259</v>
      </c>
      <c r="BM398" s="24" t="s">
        <v>666</v>
      </c>
    </row>
    <row r="399" s="12" customFormat="1">
      <c r="B399" s="239"/>
      <c r="C399" s="240"/>
      <c r="D399" s="229" t="s">
        <v>166</v>
      </c>
      <c r="E399" s="241" t="s">
        <v>21</v>
      </c>
      <c r="F399" s="242" t="s">
        <v>343</v>
      </c>
      <c r="G399" s="240"/>
      <c r="H399" s="241" t="s">
        <v>21</v>
      </c>
      <c r="I399" s="243"/>
      <c r="J399" s="240"/>
      <c r="K399" s="240"/>
      <c r="L399" s="244"/>
      <c r="M399" s="245"/>
      <c r="N399" s="246"/>
      <c r="O399" s="246"/>
      <c r="P399" s="246"/>
      <c r="Q399" s="246"/>
      <c r="R399" s="246"/>
      <c r="S399" s="246"/>
      <c r="T399" s="247"/>
      <c r="AT399" s="248" t="s">
        <v>166</v>
      </c>
      <c r="AU399" s="248" t="s">
        <v>86</v>
      </c>
      <c r="AV399" s="12" t="s">
        <v>75</v>
      </c>
      <c r="AW399" s="12" t="s">
        <v>33</v>
      </c>
      <c r="AX399" s="12" t="s">
        <v>70</v>
      </c>
      <c r="AY399" s="248" t="s">
        <v>157</v>
      </c>
    </row>
    <row r="400" s="11" customFormat="1">
      <c r="B400" s="227"/>
      <c r="C400" s="228"/>
      <c r="D400" s="229" t="s">
        <v>166</v>
      </c>
      <c r="E400" s="230" t="s">
        <v>21</v>
      </c>
      <c r="F400" s="231" t="s">
        <v>667</v>
      </c>
      <c r="G400" s="228"/>
      <c r="H400" s="232">
        <v>37.350000000000001</v>
      </c>
      <c r="I400" s="233"/>
      <c r="J400" s="228"/>
      <c r="K400" s="228"/>
      <c r="L400" s="234"/>
      <c r="M400" s="235"/>
      <c r="N400" s="236"/>
      <c r="O400" s="236"/>
      <c r="P400" s="236"/>
      <c r="Q400" s="236"/>
      <c r="R400" s="236"/>
      <c r="S400" s="236"/>
      <c r="T400" s="237"/>
      <c r="AT400" s="238" t="s">
        <v>166</v>
      </c>
      <c r="AU400" s="238" t="s">
        <v>86</v>
      </c>
      <c r="AV400" s="11" t="s">
        <v>86</v>
      </c>
      <c r="AW400" s="11" t="s">
        <v>33</v>
      </c>
      <c r="AX400" s="11" t="s">
        <v>75</v>
      </c>
      <c r="AY400" s="238" t="s">
        <v>157</v>
      </c>
    </row>
    <row r="401" s="1" customFormat="1" ht="25.5" customHeight="1">
      <c r="B401" s="46"/>
      <c r="C401" s="215" t="s">
        <v>668</v>
      </c>
      <c r="D401" s="215" t="s">
        <v>160</v>
      </c>
      <c r="E401" s="216" t="s">
        <v>669</v>
      </c>
      <c r="F401" s="217" t="s">
        <v>670</v>
      </c>
      <c r="G401" s="218" t="s">
        <v>100</v>
      </c>
      <c r="H401" s="219">
        <v>14.19</v>
      </c>
      <c r="I401" s="220"/>
      <c r="J401" s="221">
        <f>ROUND(I401*H401,2)</f>
        <v>0</v>
      </c>
      <c r="K401" s="217" t="s">
        <v>163</v>
      </c>
      <c r="L401" s="72"/>
      <c r="M401" s="222" t="s">
        <v>21</v>
      </c>
      <c r="N401" s="223" t="s">
        <v>41</v>
      </c>
      <c r="O401" s="47"/>
      <c r="P401" s="224">
        <f>O401*H401</f>
        <v>0</v>
      </c>
      <c r="Q401" s="224">
        <v>0</v>
      </c>
      <c r="R401" s="224">
        <f>Q401*H401</f>
        <v>0</v>
      </c>
      <c r="S401" s="224">
        <v>0.0088000000000000005</v>
      </c>
      <c r="T401" s="225">
        <f>S401*H401</f>
        <v>0.124872</v>
      </c>
      <c r="AR401" s="24" t="s">
        <v>259</v>
      </c>
      <c r="AT401" s="24" t="s">
        <v>160</v>
      </c>
      <c r="AU401" s="24" t="s">
        <v>86</v>
      </c>
      <c r="AY401" s="24" t="s">
        <v>157</v>
      </c>
      <c r="BE401" s="226">
        <f>IF(N401="základní",J401,0)</f>
        <v>0</v>
      </c>
      <c r="BF401" s="226">
        <f>IF(N401="snížená",J401,0)</f>
        <v>0</v>
      </c>
      <c r="BG401" s="226">
        <f>IF(N401="zákl. přenesená",J401,0)</f>
        <v>0</v>
      </c>
      <c r="BH401" s="226">
        <f>IF(N401="sníž. přenesená",J401,0)</f>
        <v>0</v>
      </c>
      <c r="BI401" s="226">
        <f>IF(N401="nulová",J401,0)</f>
        <v>0</v>
      </c>
      <c r="BJ401" s="24" t="s">
        <v>75</v>
      </c>
      <c r="BK401" s="226">
        <f>ROUND(I401*H401,2)</f>
        <v>0</v>
      </c>
      <c r="BL401" s="24" t="s">
        <v>259</v>
      </c>
      <c r="BM401" s="24" t="s">
        <v>671</v>
      </c>
    </row>
    <row r="402" s="12" customFormat="1">
      <c r="B402" s="239"/>
      <c r="C402" s="240"/>
      <c r="D402" s="229" t="s">
        <v>166</v>
      </c>
      <c r="E402" s="241" t="s">
        <v>21</v>
      </c>
      <c r="F402" s="242" t="s">
        <v>343</v>
      </c>
      <c r="G402" s="240"/>
      <c r="H402" s="241" t="s">
        <v>21</v>
      </c>
      <c r="I402" s="243"/>
      <c r="J402" s="240"/>
      <c r="K402" s="240"/>
      <c r="L402" s="244"/>
      <c r="M402" s="245"/>
      <c r="N402" s="246"/>
      <c r="O402" s="246"/>
      <c r="P402" s="246"/>
      <c r="Q402" s="246"/>
      <c r="R402" s="246"/>
      <c r="S402" s="246"/>
      <c r="T402" s="247"/>
      <c r="AT402" s="248" t="s">
        <v>166</v>
      </c>
      <c r="AU402" s="248" t="s">
        <v>86</v>
      </c>
      <c r="AV402" s="12" t="s">
        <v>75</v>
      </c>
      <c r="AW402" s="12" t="s">
        <v>33</v>
      </c>
      <c r="AX402" s="12" t="s">
        <v>70</v>
      </c>
      <c r="AY402" s="248" t="s">
        <v>157</v>
      </c>
    </row>
    <row r="403" s="11" customFormat="1">
      <c r="B403" s="227"/>
      <c r="C403" s="228"/>
      <c r="D403" s="229" t="s">
        <v>166</v>
      </c>
      <c r="E403" s="230" t="s">
        <v>21</v>
      </c>
      <c r="F403" s="231" t="s">
        <v>672</v>
      </c>
      <c r="G403" s="228"/>
      <c r="H403" s="232">
        <v>14.19</v>
      </c>
      <c r="I403" s="233"/>
      <c r="J403" s="228"/>
      <c r="K403" s="228"/>
      <c r="L403" s="234"/>
      <c r="M403" s="235"/>
      <c r="N403" s="236"/>
      <c r="O403" s="236"/>
      <c r="P403" s="236"/>
      <c r="Q403" s="236"/>
      <c r="R403" s="236"/>
      <c r="S403" s="236"/>
      <c r="T403" s="237"/>
      <c r="AT403" s="238" t="s">
        <v>166</v>
      </c>
      <c r="AU403" s="238" t="s">
        <v>86</v>
      </c>
      <c r="AV403" s="11" t="s">
        <v>86</v>
      </c>
      <c r="AW403" s="11" t="s">
        <v>33</v>
      </c>
      <c r="AX403" s="11" t="s">
        <v>75</v>
      </c>
      <c r="AY403" s="238" t="s">
        <v>157</v>
      </c>
    </row>
    <row r="404" s="1" customFormat="1" ht="25.5" customHeight="1">
      <c r="B404" s="46"/>
      <c r="C404" s="215" t="s">
        <v>673</v>
      </c>
      <c r="D404" s="215" t="s">
        <v>160</v>
      </c>
      <c r="E404" s="216" t="s">
        <v>674</v>
      </c>
      <c r="F404" s="217" t="s">
        <v>675</v>
      </c>
      <c r="G404" s="218" t="s">
        <v>100</v>
      </c>
      <c r="H404" s="219">
        <v>12.5</v>
      </c>
      <c r="I404" s="220"/>
      <c r="J404" s="221">
        <f>ROUND(I404*H404,2)</f>
        <v>0</v>
      </c>
      <c r="K404" s="217" t="s">
        <v>163</v>
      </c>
      <c r="L404" s="72"/>
      <c r="M404" s="222" t="s">
        <v>21</v>
      </c>
      <c r="N404" s="223" t="s">
        <v>41</v>
      </c>
      <c r="O404" s="47"/>
      <c r="P404" s="224">
        <f>O404*H404</f>
        <v>0</v>
      </c>
      <c r="Q404" s="224">
        <v>0</v>
      </c>
      <c r="R404" s="224">
        <f>Q404*H404</f>
        <v>0</v>
      </c>
      <c r="S404" s="224">
        <v>0.0044000000000000003</v>
      </c>
      <c r="T404" s="225">
        <f>S404*H404</f>
        <v>0.055</v>
      </c>
      <c r="AR404" s="24" t="s">
        <v>259</v>
      </c>
      <c r="AT404" s="24" t="s">
        <v>160</v>
      </c>
      <c r="AU404" s="24" t="s">
        <v>86</v>
      </c>
      <c r="AY404" s="24" t="s">
        <v>157</v>
      </c>
      <c r="BE404" s="226">
        <f>IF(N404="základní",J404,0)</f>
        <v>0</v>
      </c>
      <c r="BF404" s="226">
        <f>IF(N404="snížená",J404,0)</f>
        <v>0</v>
      </c>
      <c r="BG404" s="226">
        <f>IF(N404="zákl. přenesená",J404,0)</f>
        <v>0</v>
      </c>
      <c r="BH404" s="226">
        <f>IF(N404="sníž. přenesená",J404,0)</f>
        <v>0</v>
      </c>
      <c r="BI404" s="226">
        <f>IF(N404="nulová",J404,0)</f>
        <v>0</v>
      </c>
      <c r="BJ404" s="24" t="s">
        <v>75</v>
      </c>
      <c r="BK404" s="226">
        <f>ROUND(I404*H404,2)</f>
        <v>0</v>
      </c>
      <c r="BL404" s="24" t="s">
        <v>259</v>
      </c>
      <c r="BM404" s="24" t="s">
        <v>676</v>
      </c>
    </row>
    <row r="405" s="12" customFormat="1">
      <c r="B405" s="239"/>
      <c r="C405" s="240"/>
      <c r="D405" s="229" t="s">
        <v>166</v>
      </c>
      <c r="E405" s="241" t="s">
        <v>21</v>
      </c>
      <c r="F405" s="242" t="s">
        <v>343</v>
      </c>
      <c r="G405" s="240"/>
      <c r="H405" s="241" t="s">
        <v>21</v>
      </c>
      <c r="I405" s="243"/>
      <c r="J405" s="240"/>
      <c r="K405" s="240"/>
      <c r="L405" s="244"/>
      <c r="M405" s="245"/>
      <c r="N405" s="246"/>
      <c r="O405" s="246"/>
      <c r="P405" s="246"/>
      <c r="Q405" s="246"/>
      <c r="R405" s="246"/>
      <c r="S405" s="246"/>
      <c r="T405" s="247"/>
      <c r="AT405" s="248" t="s">
        <v>166</v>
      </c>
      <c r="AU405" s="248" t="s">
        <v>86</v>
      </c>
      <c r="AV405" s="12" t="s">
        <v>75</v>
      </c>
      <c r="AW405" s="12" t="s">
        <v>33</v>
      </c>
      <c r="AX405" s="12" t="s">
        <v>70</v>
      </c>
      <c r="AY405" s="248" t="s">
        <v>157</v>
      </c>
    </row>
    <row r="406" s="11" customFormat="1">
      <c r="B406" s="227"/>
      <c r="C406" s="228"/>
      <c r="D406" s="229" t="s">
        <v>166</v>
      </c>
      <c r="E406" s="230" t="s">
        <v>21</v>
      </c>
      <c r="F406" s="231" t="s">
        <v>677</v>
      </c>
      <c r="G406" s="228"/>
      <c r="H406" s="232">
        <v>12.5</v>
      </c>
      <c r="I406" s="233"/>
      <c r="J406" s="228"/>
      <c r="K406" s="228"/>
      <c r="L406" s="234"/>
      <c r="M406" s="235"/>
      <c r="N406" s="236"/>
      <c r="O406" s="236"/>
      <c r="P406" s="236"/>
      <c r="Q406" s="236"/>
      <c r="R406" s="236"/>
      <c r="S406" s="236"/>
      <c r="T406" s="237"/>
      <c r="AT406" s="238" t="s">
        <v>166</v>
      </c>
      <c r="AU406" s="238" t="s">
        <v>86</v>
      </c>
      <c r="AV406" s="11" t="s">
        <v>86</v>
      </c>
      <c r="AW406" s="11" t="s">
        <v>33</v>
      </c>
      <c r="AX406" s="11" t="s">
        <v>75</v>
      </c>
      <c r="AY406" s="238" t="s">
        <v>157</v>
      </c>
    </row>
    <row r="407" s="1" customFormat="1" ht="25.5" customHeight="1">
      <c r="B407" s="46"/>
      <c r="C407" s="215" t="s">
        <v>678</v>
      </c>
      <c r="D407" s="215" t="s">
        <v>160</v>
      </c>
      <c r="E407" s="216" t="s">
        <v>679</v>
      </c>
      <c r="F407" s="217" t="s">
        <v>680</v>
      </c>
      <c r="G407" s="218" t="s">
        <v>84</v>
      </c>
      <c r="H407" s="219">
        <v>40.869999999999997</v>
      </c>
      <c r="I407" s="220"/>
      <c r="J407" s="221">
        <f>ROUND(I407*H407,2)</f>
        <v>0</v>
      </c>
      <c r="K407" s="217" t="s">
        <v>163</v>
      </c>
      <c r="L407" s="72"/>
      <c r="M407" s="222" t="s">
        <v>21</v>
      </c>
      <c r="N407" s="223" t="s">
        <v>41</v>
      </c>
      <c r="O407" s="47"/>
      <c r="P407" s="224">
        <f>O407*H407</f>
        <v>0</v>
      </c>
      <c r="Q407" s="224">
        <v>0.019130000000000001</v>
      </c>
      <c r="R407" s="224">
        <f>Q407*H407</f>
        <v>0.78184310000000001</v>
      </c>
      <c r="S407" s="224">
        <v>0</v>
      </c>
      <c r="T407" s="225">
        <f>S407*H407</f>
        <v>0</v>
      </c>
      <c r="AR407" s="24" t="s">
        <v>259</v>
      </c>
      <c r="AT407" s="24" t="s">
        <v>160</v>
      </c>
      <c r="AU407" s="24" t="s">
        <v>86</v>
      </c>
      <c r="AY407" s="24" t="s">
        <v>157</v>
      </c>
      <c r="BE407" s="226">
        <f>IF(N407="základní",J407,0)</f>
        <v>0</v>
      </c>
      <c r="BF407" s="226">
        <f>IF(N407="snížená",J407,0)</f>
        <v>0</v>
      </c>
      <c r="BG407" s="226">
        <f>IF(N407="zákl. přenesená",J407,0)</f>
        <v>0</v>
      </c>
      <c r="BH407" s="226">
        <f>IF(N407="sníž. přenesená",J407,0)</f>
        <v>0</v>
      </c>
      <c r="BI407" s="226">
        <f>IF(N407="nulová",J407,0)</f>
        <v>0</v>
      </c>
      <c r="BJ407" s="24" t="s">
        <v>75</v>
      </c>
      <c r="BK407" s="226">
        <f>ROUND(I407*H407,2)</f>
        <v>0</v>
      </c>
      <c r="BL407" s="24" t="s">
        <v>259</v>
      </c>
      <c r="BM407" s="24" t="s">
        <v>681</v>
      </c>
    </row>
    <row r="408" s="12" customFormat="1">
      <c r="B408" s="239"/>
      <c r="C408" s="240"/>
      <c r="D408" s="229" t="s">
        <v>166</v>
      </c>
      <c r="E408" s="241" t="s">
        <v>21</v>
      </c>
      <c r="F408" s="242" t="s">
        <v>343</v>
      </c>
      <c r="G408" s="240"/>
      <c r="H408" s="241" t="s">
        <v>21</v>
      </c>
      <c r="I408" s="243"/>
      <c r="J408" s="240"/>
      <c r="K408" s="240"/>
      <c r="L408" s="244"/>
      <c r="M408" s="245"/>
      <c r="N408" s="246"/>
      <c r="O408" s="246"/>
      <c r="P408" s="246"/>
      <c r="Q408" s="246"/>
      <c r="R408" s="246"/>
      <c r="S408" s="246"/>
      <c r="T408" s="247"/>
      <c r="AT408" s="248" t="s">
        <v>166</v>
      </c>
      <c r="AU408" s="248" t="s">
        <v>86</v>
      </c>
      <c r="AV408" s="12" t="s">
        <v>75</v>
      </c>
      <c r="AW408" s="12" t="s">
        <v>33</v>
      </c>
      <c r="AX408" s="12" t="s">
        <v>70</v>
      </c>
      <c r="AY408" s="248" t="s">
        <v>157</v>
      </c>
    </row>
    <row r="409" s="11" customFormat="1">
      <c r="B409" s="227"/>
      <c r="C409" s="228"/>
      <c r="D409" s="229" t="s">
        <v>166</v>
      </c>
      <c r="E409" s="230" t="s">
        <v>21</v>
      </c>
      <c r="F409" s="231" t="s">
        <v>682</v>
      </c>
      <c r="G409" s="228"/>
      <c r="H409" s="232">
        <v>15.640000000000001</v>
      </c>
      <c r="I409" s="233"/>
      <c r="J409" s="228"/>
      <c r="K409" s="228"/>
      <c r="L409" s="234"/>
      <c r="M409" s="235"/>
      <c r="N409" s="236"/>
      <c r="O409" s="236"/>
      <c r="P409" s="236"/>
      <c r="Q409" s="236"/>
      <c r="R409" s="236"/>
      <c r="S409" s="236"/>
      <c r="T409" s="237"/>
      <c r="AT409" s="238" t="s">
        <v>166</v>
      </c>
      <c r="AU409" s="238" t="s">
        <v>86</v>
      </c>
      <c r="AV409" s="11" t="s">
        <v>86</v>
      </c>
      <c r="AW409" s="11" t="s">
        <v>33</v>
      </c>
      <c r="AX409" s="11" t="s">
        <v>70</v>
      </c>
      <c r="AY409" s="238" t="s">
        <v>157</v>
      </c>
    </row>
    <row r="410" s="11" customFormat="1">
      <c r="B410" s="227"/>
      <c r="C410" s="228"/>
      <c r="D410" s="229" t="s">
        <v>166</v>
      </c>
      <c r="E410" s="230" t="s">
        <v>21</v>
      </c>
      <c r="F410" s="231" t="s">
        <v>683</v>
      </c>
      <c r="G410" s="228"/>
      <c r="H410" s="232">
        <v>17.056000000000001</v>
      </c>
      <c r="I410" s="233"/>
      <c r="J410" s="228"/>
      <c r="K410" s="228"/>
      <c r="L410" s="234"/>
      <c r="M410" s="235"/>
      <c r="N410" s="236"/>
      <c r="O410" s="236"/>
      <c r="P410" s="236"/>
      <c r="Q410" s="236"/>
      <c r="R410" s="236"/>
      <c r="S410" s="236"/>
      <c r="T410" s="237"/>
      <c r="AT410" s="238" t="s">
        <v>166</v>
      </c>
      <c r="AU410" s="238" t="s">
        <v>86</v>
      </c>
      <c r="AV410" s="11" t="s">
        <v>86</v>
      </c>
      <c r="AW410" s="11" t="s">
        <v>33</v>
      </c>
      <c r="AX410" s="11" t="s">
        <v>70</v>
      </c>
      <c r="AY410" s="238" t="s">
        <v>157</v>
      </c>
    </row>
    <row r="411" s="14" customFormat="1">
      <c r="B411" s="272"/>
      <c r="C411" s="273"/>
      <c r="D411" s="229" t="s">
        <v>166</v>
      </c>
      <c r="E411" s="274" t="s">
        <v>105</v>
      </c>
      <c r="F411" s="275" t="s">
        <v>684</v>
      </c>
      <c r="G411" s="273"/>
      <c r="H411" s="276">
        <v>32.695999999999998</v>
      </c>
      <c r="I411" s="277"/>
      <c r="J411" s="273"/>
      <c r="K411" s="273"/>
      <c r="L411" s="278"/>
      <c r="M411" s="279"/>
      <c r="N411" s="280"/>
      <c r="O411" s="280"/>
      <c r="P411" s="280"/>
      <c r="Q411" s="280"/>
      <c r="R411" s="280"/>
      <c r="S411" s="280"/>
      <c r="T411" s="281"/>
      <c r="AT411" s="282" t="s">
        <v>166</v>
      </c>
      <c r="AU411" s="282" t="s">
        <v>86</v>
      </c>
      <c r="AV411" s="14" t="s">
        <v>158</v>
      </c>
      <c r="AW411" s="14" t="s">
        <v>33</v>
      </c>
      <c r="AX411" s="14" t="s">
        <v>70</v>
      </c>
      <c r="AY411" s="282" t="s">
        <v>157</v>
      </c>
    </row>
    <row r="412" s="11" customFormat="1">
      <c r="B412" s="227"/>
      <c r="C412" s="228"/>
      <c r="D412" s="229" t="s">
        <v>166</v>
      </c>
      <c r="E412" s="230" t="s">
        <v>21</v>
      </c>
      <c r="F412" s="231" t="s">
        <v>685</v>
      </c>
      <c r="G412" s="228"/>
      <c r="H412" s="232">
        <v>8.1739999999999995</v>
      </c>
      <c r="I412" s="233"/>
      <c r="J412" s="228"/>
      <c r="K412" s="228"/>
      <c r="L412" s="234"/>
      <c r="M412" s="235"/>
      <c r="N412" s="236"/>
      <c r="O412" s="236"/>
      <c r="P412" s="236"/>
      <c r="Q412" s="236"/>
      <c r="R412" s="236"/>
      <c r="S412" s="236"/>
      <c r="T412" s="237"/>
      <c r="AT412" s="238" t="s">
        <v>166</v>
      </c>
      <c r="AU412" s="238" t="s">
        <v>86</v>
      </c>
      <c r="AV412" s="11" t="s">
        <v>86</v>
      </c>
      <c r="AW412" s="11" t="s">
        <v>33</v>
      </c>
      <c r="AX412" s="11" t="s">
        <v>70</v>
      </c>
      <c r="AY412" s="238" t="s">
        <v>157</v>
      </c>
    </row>
    <row r="413" s="13" customFormat="1">
      <c r="B413" s="249"/>
      <c r="C413" s="250"/>
      <c r="D413" s="229" t="s">
        <v>166</v>
      </c>
      <c r="E413" s="251" t="s">
        <v>21</v>
      </c>
      <c r="F413" s="252" t="s">
        <v>176</v>
      </c>
      <c r="G413" s="250"/>
      <c r="H413" s="253">
        <v>40.869999999999997</v>
      </c>
      <c r="I413" s="254"/>
      <c r="J413" s="250"/>
      <c r="K413" s="250"/>
      <c r="L413" s="255"/>
      <c r="M413" s="256"/>
      <c r="N413" s="257"/>
      <c r="O413" s="257"/>
      <c r="P413" s="257"/>
      <c r="Q413" s="257"/>
      <c r="R413" s="257"/>
      <c r="S413" s="257"/>
      <c r="T413" s="258"/>
      <c r="AT413" s="259" t="s">
        <v>166</v>
      </c>
      <c r="AU413" s="259" t="s">
        <v>86</v>
      </c>
      <c r="AV413" s="13" t="s">
        <v>164</v>
      </c>
      <c r="AW413" s="13" t="s">
        <v>33</v>
      </c>
      <c r="AX413" s="13" t="s">
        <v>75</v>
      </c>
      <c r="AY413" s="259" t="s">
        <v>157</v>
      </c>
    </row>
    <row r="414" s="1" customFormat="1" ht="25.5" customHeight="1">
      <c r="B414" s="46"/>
      <c r="C414" s="215" t="s">
        <v>686</v>
      </c>
      <c r="D414" s="215" t="s">
        <v>160</v>
      </c>
      <c r="E414" s="216" t="s">
        <v>687</v>
      </c>
      <c r="F414" s="217" t="s">
        <v>688</v>
      </c>
      <c r="G414" s="218" t="s">
        <v>84</v>
      </c>
      <c r="H414" s="219">
        <v>2.1680000000000001</v>
      </c>
      <c r="I414" s="220"/>
      <c r="J414" s="221">
        <f>ROUND(I414*H414,2)</f>
        <v>0</v>
      </c>
      <c r="K414" s="217" t="s">
        <v>163</v>
      </c>
      <c r="L414" s="72"/>
      <c r="M414" s="222" t="s">
        <v>21</v>
      </c>
      <c r="N414" s="223" t="s">
        <v>41</v>
      </c>
      <c r="O414" s="47"/>
      <c r="P414" s="224">
        <f>O414*H414</f>
        <v>0</v>
      </c>
      <c r="Q414" s="224">
        <v>0.019130000000000001</v>
      </c>
      <c r="R414" s="224">
        <f>Q414*H414</f>
        <v>0.041473840000000005</v>
      </c>
      <c r="S414" s="224">
        <v>0</v>
      </c>
      <c r="T414" s="225">
        <f>S414*H414</f>
        <v>0</v>
      </c>
      <c r="AR414" s="24" t="s">
        <v>259</v>
      </c>
      <c r="AT414" s="24" t="s">
        <v>160</v>
      </c>
      <c r="AU414" s="24" t="s">
        <v>86</v>
      </c>
      <c r="AY414" s="24" t="s">
        <v>157</v>
      </c>
      <c r="BE414" s="226">
        <f>IF(N414="základní",J414,0)</f>
        <v>0</v>
      </c>
      <c r="BF414" s="226">
        <f>IF(N414="snížená",J414,0)</f>
        <v>0</v>
      </c>
      <c r="BG414" s="226">
        <f>IF(N414="zákl. přenesená",J414,0)</f>
        <v>0</v>
      </c>
      <c r="BH414" s="226">
        <f>IF(N414="sníž. přenesená",J414,0)</f>
        <v>0</v>
      </c>
      <c r="BI414" s="226">
        <f>IF(N414="nulová",J414,0)</f>
        <v>0</v>
      </c>
      <c r="BJ414" s="24" t="s">
        <v>75</v>
      </c>
      <c r="BK414" s="226">
        <f>ROUND(I414*H414,2)</f>
        <v>0</v>
      </c>
      <c r="BL414" s="24" t="s">
        <v>259</v>
      </c>
      <c r="BM414" s="24" t="s">
        <v>689</v>
      </c>
    </row>
    <row r="415" s="12" customFormat="1">
      <c r="B415" s="239"/>
      <c r="C415" s="240"/>
      <c r="D415" s="229" t="s">
        <v>166</v>
      </c>
      <c r="E415" s="241" t="s">
        <v>21</v>
      </c>
      <c r="F415" s="242" t="s">
        <v>343</v>
      </c>
      <c r="G415" s="240"/>
      <c r="H415" s="241" t="s">
        <v>21</v>
      </c>
      <c r="I415" s="243"/>
      <c r="J415" s="240"/>
      <c r="K415" s="240"/>
      <c r="L415" s="244"/>
      <c r="M415" s="245"/>
      <c r="N415" s="246"/>
      <c r="O415" s="246"/>
      <c r="P415" s="246"/>
      <c r="Q415" s="246"/>
      <c r="R415" s="246"/>
      <c r="S415" s="246"/>
      <c r="T415" s="247"/>
      <c r="AT415" s="248" t="s">
        <v>166</v>
      </c>
      <c r="AU415" s="248" t="s">
        <v>86</v>
      </c>
      <c r="AV415" s="12" t="s">
        <v>75</v>
      </c>
      <c r="AW415" s="12" t="s">
        <v>33</v>
      </c>
      <c r="AX415" s="12" t="s">
        <v>70</v>
      </c>
      <c r="AY415" s="248" t="s">
        <v>157</v>
      </c>
    </row>
    <row r="416" s="11" customFormat="1">
      <c r="B416" s="227"/>
      <c r="C416" s="228"/>
      <c r="D416" s="229" t="s">
        <v>166</v>
      </c>
      <c r="E416" s="230" t="s">
        <v>21</v>
      </c>
      <c r="F416" s="231" t="s">
        <v>690</v>
      </c>
      <c r="G416" s="228"/>
      <c r="H416" s="232">
        <v>1.734</v>
      </c>
      <c r="I416" s="233"/>
      <c r="J416" s="228"/>
      <c r="K416" s="228"/>
      <c r="L416" s="234"/>
      <c r="M416" s="235"/>
      <c r="N416" s="236"/>
      <c r="O416" s="236"/>
      <c r="P416" s="236"/>
      <c r="Q416" s="236"/>
      <c r="R416" s="236"/>
      <c r="S416" s="236"/>
      <c r="T416" s="237"/>
      <c r="AT416" s="238" t="s">
        <v>166</v>
      </c>
      <c r="AU416" s="238" t="s">
        <v>86</v>
      </c>
      <c r="AV416" s="11" t="s">
        <v>86</v>
      </c>
      <c r="AW416" s="11" t="s">
        <v>33</v>
      </c>
      <c r="AX416" s="11" t="s">
        <v>70</v>
      </c>
      <c r="AY416" s="238" t="s">
        <v>157</v>
      </c>
    </row>
    <row r="417" s="14" customFormat="1">
      <c r="B417" s="272"/>
      <c r="C417" s="273"/>
      <c r="D417" s="229" t="s">
        <v>166</v>
      </c>
      <c r="E417" s="274" t="s">
        <v>108</v>
      </c>
      <c r="F417" s="275" t="s">
        <v>684</v>
      </c>
      <c r="G417" s="273"/>
      <c r="H417" s="276">
        <v>1.734</v>
      </c>
      <c r="I417" s="277"/>
      <c r="J417" s="273"/>
      <c r="K417" s="273"/>
      <c r="L417" s="278"/>
      <c r="M417" s="279"/>
      <c r="N417" s="280"/>
      <c r="O417" s="280"/>
      <c r="P417" s="280"/>
      <c r="Q417" s="280"/>
      <c r="R417" s="280"/>
      <c r="S417" s="280"/>
      <c r="T417" s="281"/>
      <c r="AT417" s="282" t="s">
        <v>166</v>
      </c>
      <c r="AU417" s="282" t="s">
        <v>86</v>
      </c>
      <c r="AV417" s="14" t="s">
        <v>158</v>
      </c>
      <c r="AW417" s="14" t="s">
        <v>33</v>
      </c>
      <c r="AX417" s="14" t="s">
        <v>70</v>
      </c>
      <c r="AY417" s="282" t="s">
        <v>157</v>
      </c>
    </row>
    <row r="418" s="11" customFormat="1">
      <c r="B418" s="227"/>
      <c r="C418" s="228"/>
      <c r="D418" s="229" t="s">
        <v>166</v>
      </c>
      <c r="E418" s="230" t="s">
        <v>21</v>
      </c>
      <c r="F418" s="231" t="s">
        <v>691</v>
      </c>
      <c r="G418" s="228"/>
      <c r="H418" s="232">
        <v>0.434</v>
      </c>
      <c r="I418" s="233"/>
      <c r="J418" s="228"/>
      <c r="K418" s="228"/>
      <c r="L418" s="234"/>
      <c r="M418" s="235"/>
      <c r="N418" s="236"/>
      <c r="O418" s="236"/>
      <c r="P418" s="236"/>
      <c r="Q418" s="236"/>
      <c r="R418" s="236"/>
      <c r="S418" s="236"/>
      <c r="T418" s="237"/>
      <c r="AT418" s="238" t="s">
        <v>166</v>
      </c>
      <c r="AU418" s="238" t="s">
        <v>86</v>
      </c>
      <c r="AV418" s="11" t="s">
        <v>86</v>
      </c>
      <c r="AW418" s="11" t="s">
        <v>33</v>
      </c>
      <c r="AX418" s="11" t="s">
        <v>70</v>
      </c>
      <c r="AY418" s="238" t="s">
        <v>157</v>
      </c>
    </row>
    <row r="419" s="13" customFormat="1">
      <c r="B419" s="249"/>
      <c r="C419" s="250"/>
      <c r="D419" s="229" t="s">
        <v>166</v>
      </c>
      <c r="E419" s="251" t="s">
        <v>21</v>
      </c>
      <c r="F419" s="252" t="s">
        <v>176</v>
      </c>
      <c r="G419" s="250"/>
      <c r="H419" s="253">
        <v>2.1680000000000001</v>
      </c>
      <c r="I419" s="254"/>
      <c r="J419" s="250"/>
      <c r="K419" s="250"/>
      <c r="L419" s="255"/>
      <c r="M419" s="256"/>
      <c r="N419" s="257"/>
      <c r="O419" s="257"/>
      <c r="P419" s="257"/>
      <c r="Q419" s="257"/>
      <c r="R419" s="257"/>
      <c r="S419" s="257"/>
      <c r="T419" s="258"/>
      <c r="AT419" s="259" t="s">
        <v>166</v>
      </c>
      <c r="AU419" s="259" t="s">
        <v>86</v>
      </c>
      <c r="AV419" s="13" t="s">
        <v>164</v>
      </c>
      <c r="AW419" s="13" t="s">
        <v>33</v>
      </c>
      <c r="AX419" s="13" t="s">
        <v>75</v>
      </c>
      <c r="AY419" s="259" t="s">
        <v>157</v>
      </c>
    </row>
    <row r="420" s="1" customFormat="1" ht="25.5" customHeight="1">
      <c r="B420" s="46"/>
      <c r="C420" s="215" t="s">
        <v>692</v>
      </c>
      <c r="D420" s="215" t="s">
        <v>160</v>
      </c>
      <c r="E420" s="216" t="s">
        <v>693</v>
      </c>
      <c r="F420" s="217" t="s">
        <v>694</v>
      </c>
      <c r="G420" s="218" t="s">
        <v>96</v>
      </c>
      <c r="H420" s="219">
        <v>1.377</v>
      </c>
      <c r="I420" s="220"/>
      <c r="J420" s="221">
        <f>ROUND(I420*H420,2)</f>
        <v>0</v>
      </c>
      <c r="K420" s="217" t="s">
        <v>163</v>
      </c>
      <c r="L420" s="72"/>
      <c r="M420" s="222" t="s">
        <v>21</v>
      </c>
      <c r="N420" s="223" t="s">
        <v>41</v>
      </c>
      <c r="O420" s="47"/>
      <c r="P420" s="224">
        <f>O420*H420</f>
        <v>0</v>
      </c>
      <c r="Q420" s="224">
        <v>0</v>
      </c>
      <c r="R420" s="224">
        <f>Q420*H420</f>
        <v>0</v>
      </c>
      <c r="S420" s="224">
        <v>0</v>
      </c>
      <c r="T420" s="225">
        <f>S420*H420</f>
        <v>0</v>
      </c>
      <c r="AR420" s="24" t="s">
        <v>259</v>
      </c>
      <c r="AT420" s="24" t="s">
        <v>160</v>
      </c>
      <c r="AU420" s="24" t="s">
        <v>86</v>
      </c>
      <c r="AY420" s="24" t="s">
        <v>157</v>
      </c>
      <c r="BE420" s="226">
        <f>IF(N420="základní",J420,0)</f>
        <v>0</v>
      </c>
      <c r="BF420" s="226">
        <f>IF(N420="snížená",J420,0)</f>
        <v>0</v>
      </c>
      <c r="BG420" s="226">
        <f>IF(N420="zákl. přenesená",J420,0)</f>
        <v>0</v>
      </c>
      <c r="BH420" s="226">
        <f>IF(N420="sníž. přenesená",J420,0)</f>
        <v>0</v>
      </c>
      <c r="BI420" s="226">
        <f>IF(N420="nulová",J420,0)</f>
        <v>0</v>
      </c>
      <c r="BJ420" s="24" t="s">
        <v>75</v>
      </c>
      <c r="BK420" s="226">
        <f>ROUND(I420*H420,2)</f>
        <v>0</v>
      </c>
      <c r="BL420" s="24" t="s">
        <v>259</v>
      </c>
      <c r="BM420" s="24" t="s">
        <v>695</v>
      </c>
    </row>
    <row r="421" s="12" customFormat="1">
      <c r="B421" s="239"/>
      <c r="C421" s="240"/>
      <c r="D421" s="229" t="s">
        <v>166</v>
      </c>
      <c r="E421" s="241" t="s">
        <v>21</v>
      </c>
      <c r="F421" s="242" t="s">
        <v>696</v>
      </c>
      <c r="G421" s="240"/>
      <c r="H421" s="241" t="s">
        <v>21</v>
      </c>
      <c r="I421" s="243"/>
      <c r="J421" s="240"/>
      <c r="K421" s="240"/>
      <c r="L421" s="244"/>
      <c r="M421" s="245"/>
      <c r="N421" s="246"/>
      <c r="O421" s="246"/>
      <c r="P421" s="246"/>
      <c r="Q421" s="246"/>
      <c r="R421" s="246"/>
      <c r="S421" s="246"/>
      <c r="T421" s="247"/>
      <c r="AT421" s="248" t="s">
        <v>166</v>
      </c>
      <c r="AU421" s="248" t="s">
        <v>86</v>
      </c>
      <c r="AV421" s="12" t="s">
        <v>75</v>
      </c>
      <c r="AW421" s="12" t="s">
        <v>33</v>
      </c>
      <c r="AX421" s="12" t="s">
        <v>70</v>
      </c>
      <c r="AY421" s="248" t="s">
        <v>157</v>
      </c>
    </row>
    <row r="422" s="11" customFormat="1">
      <c r="B422" s="227"/>
      <c r="C422" s="228"/>
      <c r="D422" s="229" t="s">
        <v>166</v>
      </c>
      <c r="E422" s="230" t="s">
        <v>21</v>
      </c>
      <c r="F422" s="231" t="s">
        <v>697</v>
      </c>
      <c r="G422" s="228"/>
      <c r="H422" s="232">
        <v>1.377</v>
      </c>
      <c r="I422" s="233"/>
      <c r="J422" s="228"/>
      <c r="K422" s="228"/>
      <c r="L422" s="234"/>
      <c r="M422" s="235"/>
      <c r="N422" s="236"/>
      <c r="O422" s="236"/>
      <c r="P422" s="236"/>
      <c r="Q422" s="236"/>
      <c r="R422" s="236"/>
      <c r="S422" s="236"/>
      <c r="T422" s="237"/>
      <c r="AT422" s="238" t="s">
        <v>166</v>
      </c>
      <c r="AU422" s="238" t="s">
        <v>86</v>
      </c>
      <c r="AV422" s="11" t="s">
        <v>86</v>
      </c>
      <c r="AW422" s="11" t="s">
        <v>33</v>
      </c>
      <c r="AX422" s="11" t="s">
        <v>75</v>
      </c>
      <c r="AY422" s="238" t="s">
        <v>157</v>
      </c>
    </row>
    <row r="423" s="1" customFormat="1" ht="38.25" customHeight="1">
      <c r="B423" s="46"/>
      <c r="C423" s="215" t="s">
        <v>698</v>
      </c>
      <c r="D423" s="215" t="s">
        <v>160</v>
      </c>
      <c r="E423" s="216" t="s">
        <v>699</v>
      </c>
      <c r="F423" s="217" t="s">
        <v>700</v>
      </c>
      <c r="G423" s="218" t="s">
        <v>96</v>
      </c>
      <c r="H423" s="219">
        <v>1.377</v>
      </c>
      <c r="I423" s="220"/>
      <c r="J423" s="221">
        <f>ROUND(I423*H423,2)</f>
        <v>0</v>
      </c>
      <c r="K423" s="217" t="s">
        <v>163</v>
      </c>
      <c r="L423" s="72"/>
      <c r="M423" s="222" t="s">
        <v>21</v>
      </c>
      <c r="N423" s="223" t="s">
        <v>41</v>
      </c>
      <c r="O423" s="47"/>
      <c r="P423" s="224">
        <f>O423*H423</f>
        <v>0</v>
      </c>
      <c r="Q423" s="224">
        <v>0.00108</v>
      </c>
      <c r="R423" s="224">
        <f>Q423*H423</f>
        <v>0.00148716</v>
      </c>
      <c r="S423" s="224">
        <v>0</v>
      </c>
      <c r="T423" s="225">
        <f>S423*H423</f>
        <v>0</v>
      </c>
      <c r="AR423" s="24" t="s">
        <v>259</v>
      </c>
      <c r="AT423" s="24" t="s">
        <v>160</v>
      </c>
      <c r="AU423" s="24" t="s">
        <v>86</v>
      </c>
      <c r="AY423" s="24" t="s">
        <v>157</v>
      </c>
      <c r="BE423" s="226">
        <f>IF(N423="základní",J423,0)</f>
        <v>0</v>
      </c>
      <c r="BF423" s="226">
        <f>IF(N423="snížená",J423,0)</f>
        <v>0</v>
      </c>
      <c r="BG423" s="226">
        <f>IF(N423="zákl. přenesená",J423,0)</f>
        <v>0</v>
      </c>
      <c r="BH423" s="226">
        <f>IF(N423="sníž. přenesená",J423,0)</f>
        <v>0</v>
      </c>
      <c r="BI423" s="226">
        <f>IF(N423="nulová",J423,0)</f>
        <v>0</v>
      </c>
      <c r="BJ423" s="24" t="s">
        <v>75</v>
      </c>
      <c r="BK423" s="226">
        <f>ROUND(I423*H423,2)</f>
        <v>0</v>
      </c>
      <c r="BL423" s="24" t="s">
        <v>259</v>
      </c>
      <c r="BM423" s="24" t="s">
        <v>701</v>
      </c>
    </row>
    <row r="424" s="1" customFormat="1" ht="25.5" customHeight="1">
      <c r="B424" s="46"/>
      <c r="C424" s="215" t="s">
        <v>702</v>
      </c>
      <c r="D424" s="215" t="s">
        <v>160</v>
      </c>
      <c r="E424" s="216" t="s">
        <v>703</v>
      </c>
      <c r="F424" s="217" t="s">
        <v>704</v>
      </c>
      <c r="G424" s="218" t="s">
        <v>100</v>
      </c>
      <c r="H424" s="219">
        <v>3.7999999999999998</v>
      </c>
      <c r="I424" s="220"/>
      <c r="J424" s="221">
        <f>ROUND(I424*H424,2)</f>
        <v>0</v>
      </c>
      <c r="K424" s="217" t="s">
        <v>163</v>
      </c>
      <c r="L424" s="72"/>
      <c r="M424" s="222" t="s">
        <v>21</v>
      </c>
      <c r="N424" s="223" t="s">
        <v>41</v>
      </c>
      <c r="O424" s="47"/>
      <c r="P424" s="224">
        <f>O424*H424</f>
        <v>0</v>
      </c>
      <c r="Q424" s="224">
        <v>0</v>
      </c>
      <c r="R424" s="224">
        <f>Q424*H424</f>
        <v>0</v>
      </c>
      <c r="S424" s="224">
        <v>0</v>
      </c>
      <c r="T424" s="225">
        <f>S424*H424</f>
        <v>0</v>
      </c>
      <c r="AR424" s="24" t="s">
        <v>259</v>
      </c>
      <c r="AT424" s="24" t="s">
        <v>160</v>
      </c>
      <c r="AU424" s="24" t="s">
        <v>86</v>
      </c>
      <c r="AY424" s="24" t="s">
        <v>157</v>
      </c>
      <c r="BE424" s="226">
        <f>IF(N424="základní",J424,0)</f>
        <v>0</v>
      </c>
      <c r="BF424" s="226">
        <f>IF(N424="snížená",J424,0)</f>
        <v>0</v>
      </c>
      <c r="BG424" s="226">
        <f>IF(N424="zákl. přenesená",J424,0)</f>
        <v>0</v>
      </c>
      <c r="BH424" s="226">
        <f>IF(N424="sníž. přenesená",J424,0)</f>
        <v>0</v>
      </c>
      <c r="BI424" s="226">
        <f>IF(N424="nulová",J424,0)</f>
        <v>0</v>
      </c>
      <c r="BJ424" s="24" t="s">
        <v>75</v>
      </c>
      <c r="BK424" s="226">
        <f>ROUND(I424*H424,2)</f>
        <v>0</v>
      </c>
      <c r="BL424" s="24" t="s">
        <v>259</v>
      </c>
      <c r="BM424" s="24" t="s">
        <v>705</v>
      </c>
    </row>
    <row r="425" s="12" customFormat="1">
      <c r="B425" s="239"/>
      <c r="C425" s="240"/>
      <c r="D425" s="229" t="s">
        <v>166</v>
      </c>
      <c r="E425" s="241" t="s">
        <v>21</v>
      </c>
      <c r="F425" s="242" t="s">
        <v>351</v>
      </c>
      <c r="G425" s="240"/>
      <c r="H425" s="241" t="s">
        <v>21</v>
      </c>
      <c r="I425" s="243"/>
      <c r="J425" s="240"/>
      <c r="K425" s="240"/>
      <c r="L425" s="244"/>
      <c r="M425" s="245"/>
      <c r="N425" s="246"/>
      <c r="O425" s="246"/>
      <c r="P425" s="246"/>
      <c r="Q425" s="246"/>
      <c r="R425" s="246"/>
      <c r="S425" s="246"/>
      <c r="T425" s="247"/>
      <c r="AT425" s="248" t="s">
        <v>166</v>
      </c>
      <c r="AU425" s="248" t="s">
        <v>86</v>
      </c>
      <c r="AV425" s="12" t="s">
        <v>75</v>
      </c>
      <c r="AW425" s="12" t="s">
        <v>33</v>
      </c>
      <c r="AX425" s="12" t="s">
        <v>70</v>
      </c>
      <c r="AY425" s="248" t="s">
        <v>157</v>
      </c>
    </row>
    <row r="426" s="11" customFormat="1">
      <c r="B426" s="227"/>
      <c r="C426" s="228"/>
      <c r="D426" s="229" t="s">
        <v>166</v>
      </c>
      <c r="E426" s="230" t="s">
        <v>21</v>
      </c>
      <c r="F426" s="231" t="s">
        <v>706</v>
      </c>
      <c r="G426" s="228"/>
      <c r="H426" s="232">
        <v>3.7999999999999998</v>
      </c>
      <c r="I426" s="233"/>
      <c r="J426" s="228"/>
      <c r="K426" s="228"/>
      <c r="L426" s="234"/>
      <c r="M426" s="235"/>
      <c r="N426" s="236"/>
      <c r="O426" s="236"/>
      <c r="P426" s="236"/>
      <c r="Q426" s="236"/>
      <c r="R426" s="236"/>
      <c r="S426" s="236"/>
      <c r="T426" s="237"/>
      <c r="AT426" s="238" t="s">
        <v>166</v>
      </c>
      <c r="AU426" s="238" t="s">
        <v>86</v>
      </c>
      <c r="AV426" s="11" t="s">
        <v>86</v>
      </c>
      <c r="AW426" s="11" t="s">
        <v>33</v>
      </c>
      <c r="AX426" s="11" t="s">
        <v>75</v>
      </c>
      <c r="AY426" s="238" t="s">
        <v>157</v>
      </c>
    </row>
    <row r="427" s="1" customFormat="1" ht="16.5" customHeight="1">
      <c r="B427" s="46"/>
      <c r="C427" s="262" t="s">
        <v>233</v>
      </c>
      <c r="D427" s="262" t="s">
        <v>410</v>
      </c>
      <c r="E427" s="263" t="s">
        <v>707</v>
      </c>
      <c r="F427" s="264" t="s">
        <v>708</v>
      </c>
      <c r="G427" s="265" t="s">
        <v>96</v>
      </c>
      <c r="H427" s="266">
        <v>0.017000000000000001</v>
      </c>
      <c r="I427" s="267"/>
      <c r="J427" s="268">
        <f>ROUND(I427*H427,2)</f>
        <v>0</v>
      </c>
      <c r="K427" s="264" t="s">
        <v>163</v>
      </c>
      <c r="L427" s="269"/>
      <c r="M427" s="270" t="s">
        <v>21</v>
      </c>
      <c r="N427" s="271" t="s">
        <v>41</v>
      </c>
      <c r="O427" s="47"/>
      <c r="P427" s="224">
        <f>O427*H427</f>
        <v>0</v>
      </c>
      <c r="Q427" s="224">
        <v>0.55000000000000004</v>
      </c>
      <c r="R427" s="224">
        <f>Q427*H427</f>
        <v>0.0093500000000000007</v>
      </c>
      <c r="S427" s="224">
        <v>0</v>
      </c>
      <c r="T427" s="225">
        <f>S427*H427</f>
        <v>0</v>
      </c>
      <c r="AR427" s="24" t="s">
        <v>355</v>
      </c>
      <c r="AT427" s="24" t="s">
        <v>410</v>
      </c>
      <c r="AU427" s="24" t="s">
        <v>86</v>
      </c>
      <c r="AY427" s="24" t="s">
        <v>157</v>
      </c>
      <c r="BE427" s="226">
        <f>IF(N427="základní",J427,0)</f>
        <v>0</v>
      </c>
      <c r="BF427" s="226">
        <f>IF(N427="snížená",J427,0)</f>
        <v>0</v>
      </c>
      <c r="BG427" s="226">
        <f>IF(N427="zákl. přenesená",J427,0)</f>
        <v>0</v>
      </c>
      <c r="BH427" s="226">
        <f>IF(N427="sníž. přenesená",J427,0)</f>
        <v>0</v>
      </c>
      <c r="BI427" s="226">
        <f>IF(N427="nulová",J427,0)</f>
        <v>0</v>
      </c>
      <c r="BJ427" s="24" t="s">
        <v>75</v>
      </c>
      <c r="BK427" s="226">
        <f>ROUND(I427*H427,2)</f>
        <v>0</v>
      </c>
      <c r="BL427" s="24" t="s">
        <v>259</v>
      </c>
      <c r="BM427" s="24" t="s">
        <v>709</v>
      </c>
    </row>
    <row r="428" s="12" customFormat="1">
      <c r="B428" s="239"/>
      <c r="C428" s="240"/>
      <c r="D428" s="229" t="s">
        <v>166</v>
      </c>
      <c r="E428" s="241" t="s">
        <v>21</v>
      </c>
      <c r="F428" s="242" t="s">
        <v>710</v>
      </c>
      <c r="G428" s="240"/>
      <c r="H428" s="241" t="s">
        <v>21</v>
      </c>
      <c r="I428" s="243"/>
      <c r="J428" s="240"/>
      <c r="K428" s="240"/>
      <c r="L428" s="244"/>
      <c r="M428" s="245"/>
      <c r="N428" s="246"/>
      <c r="O428" s="246"/>
      <c r="P428" s="246"/>
      <c r="Q428" s="246"/>
      <c r="R428" s="246"/>
      <c r="S428" s="246"/>
      <c r="T428" s="247"/>
      <c r="AT428" s="248" t="s">
        <v>166</v>
      </c>
      <c r="AU428" s="248" t="s">
        <v>86</v>
      </c>
      <c r="AV428" s="12" t="s">
        <v>75</v>
      </c>
      <c r="AW428" s="12" t="s">
        <v>33</v>
      </c>
      <c r="AX428" s="12" t="s">
        <v>70</v>
      </c>
      <c r="AY428" s="248" t="s">
        <v>157</v>
      </c>
    </row>
    <row r="429" s="11" customFormat="1">
      <c r="B429" s="227"/>
      <c r="C429" s="228"/>
      <c r="D429" s="229" t="s">
        <v>166</v>
      </c>
      <c r="E429" s="230" t="s">
        <v>21</v>
      </c>
      <c r="F429" s="231" t="s">
        <v>711</v>
      </c>
      <c r="G429" s="228"/>
      <c r="H429" s="232">
        <v>0.014999999999999999</v>
      </c>
      <c r="I429" s="233"/>
      <c r="J429" s="228"/>
      <c r="K429" s="228"/>
      <c r="L429" s="234"/>
      <c r="M429" s="235"/>
      <c r="N429" s="236"/>
      <c r="O429" s="236"/>
      <c r="P429" s="236"/>
      <c r="Q429" s="236"/>
      <c r="R429" s="236"/>
      <c r="S429" s="236"/>
      <c r="T429" s="237"/>
      <c r="AT429" s="238" t="s">
        <v>166</v>
      </c>
      <c r="AU429" s="238" t="s">
        <v>86</v>
      </c>
      <c r="AV429" s="11" t="s">
        <v>86</v>
      </c>
      <c r="AW429" s="11" t="s">
        <v>33</v>
      </c>
      <c r="AX429" s="11" t="s">
        <v>70</v>
      </c>
      <c r="AY429" s="238" t="s">
        <v>157</v>
      </c>
    </row>
    <row r="430" s="13" customFormat="1">
      <c r="B430" s="249"/>
      <c r="C430" s="250"/>
      <c r="D430" s="229" t="s">
        <v>166</v>
      </c>
      <c r="E430" s="251" t="s">
        <v>21</v>
      </c>
      <c r="F430" s="252" t="s">
        <v>176</v>
      </c>
      <c r="G430" s="250"/>
      <c r="H430" s="253">
        <v>0.014999999999999999</v>
      </c>
      <c r="I430" s="254"/>
      <c r="J430" s="250"/>
      <c r="K430" s="250"/>
      <c r="L430" s="255"/>
      <c r="M430" s="256"/>
      <c r="N430" s="257"/>
      <c r="O430" s="257"/>
      <c r="P430" s="257"/>
      <c r="Q430" s="257"/>
      <c r="R430" s="257"/>
      <c r="S430" s="257"/>
      <c r="T430" s="258"/>
      <c r="AT430" s="259" t="s">
        <v>166</v>
      </c>
      <c r="AU430" s="259" t="s">
        <v>86</v>
      </c>
      <c r="AV430" s="13" t="s">
        <v>164</v>
      </c>
      <c r="AW430" s="13" t="s">
        <v>33</v>
      </c>
      <c r="AX430" s="13" t="s">
        <v>75</v>
      </c>
      <c r="AY430" s="259" t="s">
        <v>157</v>
      </c>
    </row>
    <row r="431" s="11" customFormat="1">
      <c r="B431" s="227"/>
      <c r="C431" s="228"/>
      <c r="D431" s="229" t="s">
        <v>166</v>
      </c>
      <c r="E431" s="228"/>
      <c r="F431" s="231" t="s">
        <v>712</v>
      </c>
      <c r="G431" s="228"/>
      <c r="H431" s="232">
        <v>0.017000000000000001</v>
      </c>
      <c r="I431" s="233"/>
      <c r="J431" s="228"/>
      <c r="K431" s="228"/>
      <c r="L431" s="234"/>
      <c r="M431" s="235"/>
      <c r="N431" s="236"/>
      <c r="O431" s="236"/>
      <c r="P431" s="236"/>
      <c r="Q431" s="236"/>
      <c r="R431" s="236"/>
      <c r="S431" s="236"/>
      <c r="T431" s="237"/>
      <c r="AT431" s="238" t="s">
        <v>166</v>
      </c>
      <c r="AU431" s="238" t="s">
        <v>86</v>
      </c>
      <c r="AV431" s="11" t="s">
        <v>86</v>
      </c>
      <c r="AW431" s="11" t="s">
        <v>6</v>
      </c>
      <c r="AX431" s="11" t="s">
        <v>75</v>
      </c>
      <c r="AY431" s="238" t="s">
        <v>157</v>
      </c>
    </row>
    <row r="432" s="1" customFormat="1" ht="16.5" customHeight="1">
      <c r="B432" s="46"/>
      <c r="C432" s="215" t="s">
        <v>295</v>
      </c>
      <c r="D432" s="215" t="s">
        <v>160</v>
      </c>
      <c r="E432" s="216" t="s">
        <v>713</v>
      </c>
      <c r="F432" s="217" t="s">
        <v>714</v>
      </c>
      <c r="G432" s="218" t="s">
        <v>491</v>
      </c>
      <c r="H432" s="219">
        <v>1</v>
      </c>
      <c r="I432" s="220"/>
      <c r="J432" s="221">
        <f>ROUND(I432*H432,2)</f>
        <v>0</v>
      </c>
      <c r="K432" s="217" t="s">
        <v>21</v>
      </c>
      <c r="L432" s="72"/>
      <c r="M432" s="222" t="s">
        <v>21</v>
      </c>
      <c r="N432" s="223" t="s">
        <v>41</v>
      </c>
      <c r="O432" s="47"/>
      <c r="P432" s="224">
        <f>O432*H432</f>
        <v>0</v>
      </c>
      <c r="Q432" s="224">
        <v>0</v>
      </c>
      <c r="R432" s="224">
        <f>Q432*H432</f>
        <v>0</v>
      </c>
      <c r="S432" s="224">
        <v>0</v>
      </c>
      <c r="T432" s="225">
        <f>S432*H432</f>
        <v>0</v>
      </c>
      <c r="AR432" s="24" t="s">
        <v>259</v>
      </c>
      <c r="AT432" s="24" t="s">
        <v>160</v>
      </c>
      <c r="AU432" s="24" t="s">
        <v>86</v>
      </c>
      <c r="AY432" s="24" t="s">
        <v>157</v>
      </c>
      <c r="BE432" s="226">
        <f>IF(N432="základní",J432,0)</f>
        <v>0</v>
      </c>
      <c r="BF432" s="226">
        <f>IF(N432="snížená",J432,0)</f>
        <v>0</v>
      </c>
      <c r="BG432" s="226">
        <f>IF(N432="zákl. přenesená",J432,0)</f>
        <v>0</v>
      </c>
      <c r="BH432" s="226">
        <f>IF(N432="sníž. přenesená",J432,0)</f>
        <v>0</v>
      </c>
      <c r="BI432" s="226">
        <f>IF(N432="nulová",J432,0)</f>
        <v>0</v>
      </c>
      <c r="BJ432" s="24" t="s">
        <v>75</v>
      </c>
      <c r="BK432" s="226">
        <f>ROUND(I432*H432,2)</f>
        <v>0</v>
      </c>
      <c r="BL432" s="24" t="s">
        <v>259</v>
      </c>
      <c r="BM432" s="24" t="s">
        <v>715</v>
      </c>
    </row>
    <row r="433" s="1" customFormat="1" ht="25.5" customHeight="1">
      <c r="B433" s="46"/>
      <c r="C433" s="215" t="s">
        <v>312</v>
      </c>
      <c r="D433" s="215" t="s">
        <v>160</v>
      </c>
      <c r="E433" s="216" t="s">
        <v>716</v>
      </c>
      <c r="F433" s="217" t="s">
        <v>717</v>
      </c>
      <c r="G433" s="218" t="s">
        <v>100</v>
      </c>
      <c r="H433" s="219">
        <v>3.75</v>
      </c>
      <c r="I433" s="220"/>
      <c r="J433" s="221">
        <f>ROUND(I433*H433,2)</f>
        <v>0</v>
      </c>
      <c r="K433" s="217" t="s">
        <v>163</v>
      </c>
      <c r="L433" s="72"/>
      <c r="M433" s="222" t="s">
        <v>21</v>
      </c>
      <c r="N433" s="223" t="s">
        <v>41</v>
      </c>
      <c r="O433" s="47"/>
      <c r="P433" s="224">
        <f>O433*H433</f>
        <v>0</v>
      </c>
      <c r="Q433" s="224">
        <v>0</v>
      </c>
      <c r="R433" s="224">
        <f>Q433*H433</f>
        <v>0</v>
      </c>
      <c r="S433" s="224">
        <v>0.024750000000000001</v>
      </c>
      <c r="T433" s="225">
        <f>S433*H433</f>
        <v>0.092812500000000006</v>
      </c>
      <c r="AR433" s="24" t="s">
        <v>259</v>
      </c>
      <c r="AT433" s="24" t="s">
        <v>160</v>
      </c>
      <c r="AU433" s="24" t="s">
        <v>86</v>
      </c>
      <c r="AY433" s="24" t="s">
        <v>157</v>
      </c>
      <c r="BE433" s="226">
        <f>IF(N433="základní",J433,0)</f>
        <v>0</v>
      </c>
      <c r="BF433" s="226">
        <f>IF(N433="snížená",J433,0)</f>
        <v>0</v>
      </c>
      <c r="BG433" s="226">
        <f>IF(N433="zákl. přenesená",J433,0)</f>
        <v>0</v>
      </c>
      <c r="BH433" s="226">
        <f>IF(N433="sníž. přenesená",J433,0)</f>
        <v>0</v>
      </c>
      <c r="BI433" s="226">
        <f>IF(N433="nulová",J433,0)</f>
        <v>0</v>
      </c>
      <c r="BJ433" s="24" t="s">
        <v>75</v>
      </c>
      <c r="BK433" s="226">
        <f>ROUND(I433*H433,2)</f>
        <v>0</v>
      </c>
      <c r="BL433" s="24" t="s">
        <v>259</v>
      </c>
      <c r="BM433" s="24" t="s">
        <v>718</v>
      </c>
    </row>
    <row r="434" s="12" customFormat="1">
      <c r="B434" s="239"/>
      <c r="C434" s="240"/>
      <c r="D434" s="229" t="s">
        <v>166</v>
      </c>
      <c r="E434" s="241" t="s">
        <v>21</v>
      </c>
      <c r="F434" s="242" t="s">
        <v>719</v>
      </c>
      <c r="G434" s="240"/>
      <c r="H434" s="241" t="s">
        <v>21</v>
      </c>
      <c r="I434" s="243"/>
      <c r="J434" s="240"/>
      <c r="K434" s="240"/>
      <c r="L434" s="244"/>
      <c r="M434" s="245"/>
      <c r="N434" s="246"/>
      <c r="O434" s="246"/>
      <c r="P434" s="246"/>
      <c r="Q434" s="246"/>
      <c r="R434" s="246"/>
      <c r="S434" s="246"/>
      <c r="T434" s="247"/>
      <c r="AT434" s="248" t="s">
        <v>166</v>
      </c>
      <c r="AU434" s="248" t="s">
        <v>86</v>
      </c>
      <c r="AV434" s="12" t="s">
        <v>75</v>
      </c>
      <c r="AW434" s="12" t="s">
        <v>33</v>
      </c>
      <c r="AX434" s="12" t="s">
        <v>70</v>
      </c>
      <c r="AY434" s="248" t="s">
        <v>157</v>
      </c>
    </row>
    <row r="435" s="11" customFormat="1">
      <c r="B435" s="227"/>
      <c r="C435" s="228"/>
      <c r="D435" s="229" t="s">
        <v>166</v>
      </c>
      <c r="E435" s="230" t="s">
        <v>21</v>
      </c>
      <c r="F435" s="231" t="s">
        <v>720</v>
      </c>
      <c r="G435" s="228"/>
      <c r="H435" s="232">
        <v>3.75</v>
      </c>
      <c r="I435" s="233"/>
      <c r="J435" s="228"/>
      <c r="K435" s="228"/>
      <c r="L435" s="234"/>
      <c r="M435" s="235"/>
      <c r="N435" s="236"/>
      <c r="O435" s="236"/>
      <c r="P435" s="236"/>
      <c r="Q435" s="236"/>
      <c r="R435" s="236"/>
      <c r="S435" s="236"/>
      <c r="T435" s="237"/>
      <c r="AT435" s="238" t="s">
        <v>166</v>
      </c>
      <c r="AU435" s="238" t="s">
        <v>86</v>
      </c>
      <c r="AV435" s="11" t="s">
        <v>86</v>
      </c>
      <c r="AW435" s="11" t="s">
        <v>33</v>
      </c>
      <c r="AX435" s="11" t="s">
        <v>75</v>
      </c>
      <c r="AY435" s="238" t="s">
        <v>157</v>
      </c>
    </row>
    <row r="436" s="1" customFormat="1" ht="25.5" customHeight="1">
      <c r="B436" s="46"/>
      <c r="C436" s="215" t="s">
        <v>721</v>
      </c>
      <c r="D436" s="215" t="s">
        <v>160</v>
      </c>
      <c r="E436" s="216" t="s">
        <v>722</v>
      </c>
      <c r="F436" s="217" t="s">
        <v>723</v>
      </c>
      <c r="G436" s="218" t="s">
        <v>491</v>
      </c>
      <c r="H436" s="219">
        <v>1</v>
      </c>
      <c r="I436" s="220"/>
      <c r="J436" s="221">
        <f>ROUND(I436*H436,2)</f>
        <v>0</v>
      </c>
      <c r="K436" s="217" t="s">
        <v>21</v>
      </c>
      <c r="L436" s="72"/>
      <c r="M436" s="222" t="s">
        <v>21</v>
      </c>
      <c r="N436" s="223" t="s">
        <v>41</v>
      </c>
      <c r="O436" s="47"/>
      <c r="P436" s="224">
        <f>O436*H436</f>
        <v>0</v>
      </c>
      <c r="Q436" s="224">
        <v>0</v>
      </c>
      <c r="R436" s="224">
        <f>Q436*H436</f>
        <v>0</v>
      </c>
      <c r="S436" s="224">
        <v>0</v>
      </c>
      <c r="T436" s="225">
        <f>S436*H436</f>
        <v>0</v>
      </c>
      <c r="AR436" s="24" t="s">
        <v>259</v>
      </c>
      <c r="AT436" s="24" t="s">
        <v>160</v>
      </c>
      <c r="AU436" s="24" t="s">
        <v>86</v>
      </c>
      <c r="AY436" s="24" t="s">
        <v>157</v>
      </c>
      <c r="BE436" s="226">
        <f>IF(N436="základní",J436,0)</f>
        <v>0</v>
      </c>
      <c r="BF436" s="226">
        <f>IF(N436="snížená",J436,0)</f>
        <v>0</v>
      </c>
      <c r="BG436" s="226">
        <f>IF(N436="zákl. přenesená",J436,0)</f>
        <v>0</v>
      </c>
      <c r="BH436" s="226">
        <f>IF(N436="sníž. přenesená",J436,0)</f>
        <v>0</v>
      </c>
      <c r="BI436" s="226">
        <f>IF(N436="nulová",J436,0)</f>
        <v>0</v>
      </c>
      <c r="BJ436" s="24" t="s">
        <v>75</v>
      </c>
      <c r="BK436" s="226">
        <f>ROUND(I436*H436,2)</f>
        <v>0</v>
      </c>
      <c r="BL436" s="24" t="s">
        <v>259</v>
      </c>
      <c r="BM436" s="24" t="s">
        <v>724</v>
      </c>
    </row>
    <row r="437" s="1" customFormat="1" ht="25.5" customHeight="1">
      <c r="B437" s="46"/>
      <c r="C437" s="215" t="s">
        <v>725</v>
      </c>
      <c r="D437" s="215" t="s">
        <v>160</v>
      </c>
      <c r="E437" s="216" t="s">
        <v>726</v>
      </c>
      <c r="F437" s="217" t="s">
        <v>727</v>
      </c>
      <c r="G437" s="218" t="s">
        <v>100</v>
      </c>
      <c r="H437" s="219">
        <v>3.75</v>
      </c>
      <c r="I437" s="220"/>
      <c r="J437" s="221">
        <f>ROUND(I437*H437,2)</f>
        <v>0</v>
      </c>
      <c r="K437" s="217" t="s">
        <v>163</v>
      </c>
      <c r="L437" s="72"/>
      <c r="M437" s="222" t="s">
        <v>21</v>
      </c>
      <c r="N437" s="223" t="s">
        <v>41</v>
      </c>
      <c r="O437" s="47"/>
      <c r="P437" s="224">
        <f>O437*H437</f>
        <v>0</v>
      </c>
      <c r="Q437" s="224">
        <v>0</v>
      </c>
      <c r="R437" s="224">
        <f>Q437*H437</f>
        <v>0</v>
      </c>
      <c r="S437" s="224">
        <v>0</v>
      </c>
      <c r="T437" s="225">
        <f>S437*H437</f>
        <v>0</v>
      </c>
      <c r="AR437" s="24" t="s">
        <v>259</v>
      </c>
      <c r="AT437" s="24" t="s">
        <v>160</v>
      </c>
      <c r="AU437" s="24" t="s">
        <v>86</v>
      </c>
      <c r="AY437" s="24" t="s">
        <v>157</v>
      </c>
      <c r="BE437" s="226">
        <f>IF(N437="základní",J437,0)</f>
        <v>0</v>
      </c>
      <c r="BF437" s="226">
        <f>IF(N437="snížená",J437,0)</f>
        <v>0</v>
      </c>
      <c r="BG437" s="226">
        <f>IF(N437="zákl. přenesená",J437,0)</f>
        <v>0</v>
      </c>
      <c r="BH437" s="226">
        <f>IF(N437="sníž. přenesená",J437,0)</f>
        <v>0</v>
      </c>
      <c r="BI437" s="226">
        <f>IF(N437="nulová",J437,0)</f>
        <v>0</v>
      </c>
      <c r="BJ437" s="24" t="s">
        <v>75</v>
      </c>
      <c r="BK437" s="226">
        <f>ROUND(I437*H437,2)</f>
        <v>0</v>
      </c>
      <c r="BL437" s="24" t="s">
        <v>259</v>
      </c>
      <c r="BM437" s="24" t="s">
        <v>728</v>
      </c>
    </row>
    <row r="438" s="11" customFormat="1">
      <c r="B438" s="227"/>
      <c r="C438" s="228"/>
      <c r="D438" s="229" t="s">
        <v>166</v>
      </c>
      <c r="E438" s="230" t="s">
        <v>21</v>
      </c>
      <c r="F438" s="231" t="s">
        <v>720</v>
      </c>
      <c r="G438" s="228"/>
      <c r="H438" s="232">
        <v>3.75</v>
      </c>
      <c r="I438" s="233"/>
      <c r="J438" s="228"/>
      <c r="K438" s="228"/>
      <c r="L438" s="234"/>
      <c r="M438" s="235"/>
      <c r="N438" s="236"/>
      <c r="O438" s="236"/>
      <c r="P438" s="236"/>
      <c r="Q438" s="236"/>
      <c r="R438" s="236"/>
      <c r="S438" s="236"/>
      <c r="T438" s="237"/>
      <c r="AT438" s="238" t="s">
        <v>166</v>
      </c>
      <c r="AU438" s="238" t="s">
        <v>86</v>
      </c>
      <c r="AV438" s="11" t="s">
        <v>86</v>
      </c>
      <c r="AW438" s="11" t="s">
        <v>33</v>
      </c>
      <c r="AX438" s="11" t="s">
        <v>75</v>
      </c>
      <c r="AY438" s="238" t="s">
        <v>157</v>
      </c>
    </row>
    <row r="439" s="1" customFormat="1" ht="25.5" customHeight="1">
      <c r="B439" s="46"/>
      <c r="C439" s="262" t="s">
        <v>729</v>
      </c>
      <c r="D439" s="262" t="s">
        <v>410</v>
      </c>
      <c r="E439" s="263" t="s">
        <v>730</v>
      </c>
      <c r="F439" s="264" t="s">
        <v>731</v>
      </c>
      <c r="G439" s="265" t="s">
        <v>100</v>
      </c>
      <c r="H439" s="266">
        <v>4.125</v>
      </c>
      <c r="I439" s="267"/>
      <c r="J439" s="268">
        <f>ROUND(I439*H439,2)</f>
        <v>0</v>
      </c>
      <c r="K439" s="264" t="s">
        <v>21</v>
      </c>
      <c r="L439" s="269"/>
      <c r="M439" s="270" t="s">
        <v>21</v>
      </c>
      <c r="N439" s="271" t="s">
        <v>41</v>
      </c>
      <c r="O439" s="47"/>
      <c r="P439" s="224">
        <f>O439*H439</f>
        <v>0</v>
      </c>
      <c r="Q439" s="224">
        <v>0</v>
      </c>
      <c r="R439" s="224">
        <f>Q439*H439</f>
        <v>0</v>
      </c>
      <c r="S439" s="224">
        <v>0</v>
      </c>
      <c r="T439" s="225">
        <f>S439*H439</f>
        <v>0</v>
      </c>
      <c r="AR439" s="24" t="s">
        <v>355</v>
      </c>
      <c r="AT439" s="24" t="s">
        <v>410</v>
      </c>
      <c r="AU439" s="24" t="s">
        <v>86</v>
      </c>
      <c r="AY439" s="24" t="s">
        <v>157</v>
      </c>
      <c r="BE439" s="226">
        <f>IF(N439="základní",J439,0)</f>
        <v>0</v>
      </c>
      <c r="BF439" s="226">
        <f>IF(N439="snížená",J439,0)</f>
        <v>0</v>
      </c>
      <c r="BG439" s="226">
        <f>IF(N439="zákl. přenesená",J439,0)</f>
        <v>0</v>
      </c>
      <c r="BH439" s="226">
        <f>IF(N439="sníž. přenesená",J439,0)</f>
        <v>0</v>
      </c>
      <c r="BI439" s="226">
        <f>IF(N439="nulová",J439,0)</f>
        <v>0</v>
      </c>
      <c r="BJ439" s="24" t="s">
        <v>75</v>
      </c>
      <c r="BK439" s="226">
        <f>ROUND(I439*H439,2)</f>
        <v>0</v>
      </c>
      <c r="BL439" s="24" t="s">
        <v>259</v>
      </c>
      <c r="BM439" s="24" t="s">
        <v>732</v>
      </c>
    </row>
    <row r="440" s="11" customFormat="1">
      <c r="B440" s="227"/>
      <c r="C440" s="228"/>
      <c r="D440" s="229" t="s">
        <v>166</v>
      </c>
      <c r="E440" s="228"/>
      <c r="F440" s="231" t="s">
        <v>733</v>
      </c>
      <c r="G440" s="228"/>
      <c r="H440" s="232">
        <v>4.125</v>
      </c>
      <c r="I440" s="233"/>
      <c r="J440" s="228"/>
      <c r="K440" s="228"/>
      <c r="L440" s="234"/>
      <c r="M440" s="235"/>
      <c r="N440" s="236"/>
      <c r="O440" s="236"/>
      <c r="P440" s="236"/>
      <c r="Q440" s="236"/>
      <c r="R440" s="236"/>
      <c r="S440" s="236"/>
      <c r="T440" s="237"/>
      <c r="AT440" s="238" t="s">
        <v>166</v>
      </c>
      <c r="AU440" s="238" t="s">
        <v>86</v>
      </c>
      <c r="AV440" s="11" t="s">
        <v>86</v>
      </c>
      <c r="AW440" s="11" t="s">
        <v>6</v>
      </c>
      <c r="AX440" s="11" t="s">
        <v>75</v>
      </c>
      <c r="AY440" s="238" t="s">
        <v>157</v>
      </c>
    </row>
    <row r="441" s="1" customFormat="1" ht="25.5" customHeight="1">
      <c r="B441" s="46"/>
      <c r="C441" s="215" t="s">
        <v>734</v>
      </c>
      <c r="D441" s="215" t="s">
        <v>160</v>
      </c>
      <c r="E441" s="216" t="s">
        <v>735</v>
      </c>
      <c r="F441" s="217" t="s">
        <v>736</v>
      </c>
      <c r="G441" s="218" t="s">
        <v>100</v>
      </c>
      <c r="H441" s="219">
        <v>3.25</v>
      </c>
      <c r="I441" s="220"/>
      <c r="J441" s="221">
        <f>ROUND(I441*H441,2)</f>
        <v>0</v>
      </c>
      <c r="K441" s="217" t="s">
        <v>21</v>
      </c>
      <c r="L441" s="72"/>
      <c r="M441" s="222" t="s">
        <v>21</v>
      </c>
      <c r="N441" s="223" t="s">
        <v>41</v>
      </c>
      <c r="O441" s="47"/>
      <c r="P441" s="224">
        <f>O441*H441</f>
        <v>0</v>
      </c>
      <c r="Q441" s="224">
        <v>0</v>
      </c>
      <c r="R441" s="224">
        <f>Q441*H441</f>
        <v>0</v>
      </c>
      <c r="S441" s="224">
        <v>0</v>
      </c>
      <c r="T441" s="225">
        <f>S441*H441</f>
        <v>0</v>
      </c>
      <c r="AR441" s="24" t="s">
        <v>259</v>
      </c>
      <c r="AT441" s="24" t="s">
        <v>160</v>
      </c>
      <c r="AU441" s="24" t="s">
        <v>86</v>
      </c>
      <c r="AY441" s="24" t="s">
        <v>157</v>
      </c>
      <c r="BE441" s="226">
        <f>IF(N441="základní",J441,0)</f>
        <v>0</v>
      </c>
      <c r="BF441" s="226">
        <f>IF(N441="snížená",J441,0)</f>
        <v>0</v>
      </c>
      <c r="BG441" s="226">
        <f>IF(N441="zákl. přenesená",J441,0)</f>
        <v>0</v>
      </c>
      <c r="BH441" s="226">
        <f>IF(N441="sníž. přenesená",J441,0)</f>
        <v>0</v>
      </c>
      <c r="BI441" s="226">
        <f>IF(N441="nulová",J441,0)</f>
        <v>0</v>
      </c>
      <c r="BJ441" s="24" t="s">
        <v>75</v>
      </c>
      <c r="BK441" s="226">
        <f>ROUND(I441*H441,2)</f>
        <v>0</v>
      </c>
      <c r="BL441" s="24" t="s">
        <v>259</v>
      </c>
      <c r="BM441" s="24" t="s">
        <v>737</v>
      </c>
    </row>
    <row r="442" s="1" customFormat="1" ht="25.5" customHeight="1">
      <c r="B442" s="46"/>
      <c r="C442" s="215" t="s">
        <v>738</v>
      </c>
      <c r="D442" s="215" t="s">
        <v>160</v>
      </c>
      <c r="E442" s="216" t="s">
        <v>739</v>
      </c>
      <c r="F442" s="217" t="s">
        <v>740</v>
      </c>
      <c r="G442" s="218" t="s">
        <v>100</v>
      </c>
      <c r="H442" s="219">
        <v>50.710000000000001</v>
      </c>
      <c r="I442" s="220"/>
      <c r="J442" s="221">
        <f>ROUND(I442*H442,2)</f>
        <v>0</v>
      </c>
      <c r="K442" s="217" t="s">
        <v>21</v>
      </c>
      <c r="L442" s="72"/>
      <c r="M442" s="222" t="s">
        <v>21</v>
      </c>
      <c r="N442" s="223" t="s">
        <v>41</v>
      </c>
      <c r="O442" s="47"/>
      <c r="P442" s="224">
        <f>O442*H442</f>
        <v>0</v>
      </c>
      <c r="Q442" s="224">
        <v>0</v>
      </c>
      <c r="R442" s="224">
        <f>Q442*H442</f>
        <v>0</v>
      </c>
      <c r="S442" s="224">
        <v>0</v>
      </c>
      <c r="T442" s="225">
        <f>S442*H442</f>
        <v>0</v>
      </c>
      <c r="AR442" s="24" t="s">
        <v>259</v>
      </c>
      <c r="AT442" s="24" t="s">
        <v>160</v>
      </c>
      <c r="AU442" s="24" t="s">
        <v>86</v>
      </c>
      <c r="AY442" s="24" t="s">
        <v>157</v>
      </c>
      <c r="BE442" s="226">
        <f>IF(N442="základní",J442,0)</f>
        <v>0</v>
      </c>
      <c r="BF442" s="226">
        <f>IF(N442="snížená",J442,0)</f>
        <v>0</v>
      </c>
      <c r="BG442" s="226">
        <f>IF(N442="zákl. přenesená",J442,0)</f>
        <v>0</v>
      </c>
      <c r="BH442" s="226">
        <f>IF(N442="sníž. přenesená",J442,0)</f>
        <v>0</v>
      </c>
      <c r="BI442" s="226">
        <f>IF(N442="nulová",J442,0)</f>
        <v>0</v>
      </c>
      <c r="BJ442" s="24" t="s">
        <v>75</v>
      </c>
      <c r="BK442" s="226">
        <f>ROUND(I442*H442,2)</f>
        <v>0</v>
      </c>
      <c r="BL442" s="24" t="s">
        <v>259</v>
      </c>
      <c r="BM442" s="24" t="s">
        <v>741</v>
      </c>
    </row>
    <row r="443" s="12" customFormat="1">
      <c r="B443" s="239"/>
      <c r="C443" s="240"/>
      <c r="D443" s="229" t="s">
        <v>166</v>
      </c>
      <c r="E443" s="241" t="s">
        <v>21</v>
      </c>
      <c r="F443" s="242" t="s">
        <v>742</v>
      </c>
      <c r="G443" s="240"/>
      <c r="H443" s="241" t="s">
        <v>21</v>
      </c>
      <c r="I443" s="243"/>
      <c r="J443" s="240"/>
      <c r="K443" s="240"/>
      <c r="L443" s="244"/>
      <c r="M443" s="245"/>
      <c r="N443" s="246"/>
      <c r="O443" s="246"/>
      <c r="P443" s="246"/>
      <c r="Q443" s="246"/>
      <c r="R443" s="246"/>
      <c r="S443" s="246"/>
      <c r="T443" s="247"/>
      <c r="AT443" s="248" t="s">
        <v>166</v>
      </c>
      <c r="AU443" s="248" t="s">
        <v>86</v>
      </c>
      <c r="AV443" s="12" t="s">
        <v>75</v>
      </c>
      <c r="AW443" s="12" t="s">
        <v>33</v>
      </c>
      <c r="AX443" s="12" t="s">
        <v>70</v>
      </c>
      <c r="AY443" s="248" t="s">
        <v>157</v>
      </c>
    </row>
    <row r="444" s="12" customFormat="1">
      <c r="B444" s="239"/>
      <c r="C444" s="240"/>
      <c r="D444" s="229" t="s">
        <v>166</v>
      </c>
      <c r="E444" s="241" t="s">
        <v>21</v>
      </c>
      <c r="F444" s="242" t="s">
        <v>743</v>
      </c>
      <c r="G444" s="240"/>
      <c r="H444" s="241" t="s">
        <v>21</v>
      </c>
      <c r="I444" s="243"/>
      <c r="J444" s="240"/>
      <c r="K444" s="240"/>
      <c r="L444" s="244"/>
      <c r="M444" s="245"/>
      <c r="N444" s="246"/>
      <c r="O444" s="246"/>
      <c r="P444" s="246"/>
      <c r="Q444" s="246"/>
      <c r="R444" s="246"/>
      <c r="S444" s="246"/>
      <c r="T444" s="247"/>
      <c r="AT444" s="248" t="s">
        <v>166</v>
      </c>
      <c r="AU444" s="248" t="s">
        <v>86</v>
      </c>
      <c r="AV444" s="12" t="s">
        <v>75</v>
      </c>
      <c r="AW444" s="12" t="s">
        <v>33</v>
      </c>
      <c r="AX444" s="12" t="s">
        <v>70</v>
      </c>
      <c r="AY444" s="248" t="s">
        <v>157</v>
      </c>
    </row>
    <row r="445" s="12" customFormat="1">
      <c r="B445" s="239"/>
      <c r="C445" s="240"/>
      <c r="D445" s="229" t="s">
        <v>166</v>
      </c>
      <c r="E445" s="241" t="s">
        <v>21</v>
      </c>
      <c r="F445" s="242" t="s">
        <v>744</v>
      </c>
      <c r="G445" s="240"/>
      <c r="H445" s="241" t="s">
        <v>21</v>
      </c>
      <c r="I445" s="243"/>
      <c r="J445" s="240"/>
      <c r="K445" s="240"/>
      <c r="L445" s="244"/>
      <c r="M445" s="245"/>
      <c r="N445" s="246"/>
      <c r="O445" s="246"/>
      <c r="P445" s="246"/>
      <c r="Q445" s="246"/>
      <c r="R445" s="246"/>
      <c r="S445" s="246"/>
      <c r="T445" s="247"/>
      <c r="AT445" s="248" t="s">
        <v>166</v>
      </c>
      <c r="AU445" s="248" t="s">
        <v>86</v>
      </c>
      <c r="AV445" s="12" t="s">
        <v>75</v>
      </c>
      <c r="AW445" s="12" t="s">
        <v>33</v>
      </c>
      <c r="AX445" s="12" t="s">
        <v>70</v>
      </c>
      <c r="AY445" s="248" t="s">
        <v>157</v>
      </c>
    </row>
    <row r="446" s="11" customFormat="1">
      <c r="B446" s="227"/>
      <c r="C446" s="228"/>
      <c r="D446" s="229" t="s">
        <v>166</v>
      </c>
      <c r="E446" s="230" t="s">
        <v>21</v>
      </c>
      <c r="F446" s="231" t="s">
        <v>745</v>
      </c>
      <c r="G446" s="228"/>
      <c r="H446" s="232">
        <v>20.879999999999999</v>
      </c>
      <c r="I446" s="233"/>
      <c r="J446" s="228"/>
      <c r="K446" s="228"/>
      <c r="L446" s="234"/>
      <c r="M446" s="235"/>
      <c r="N446" s="236"/>
      <c r="O446" s="236"/>
      <c r="P446" s="236"/>
      <c r="Q446" s="236"/>
      <c r="R446" s="236"/>
      <c r="S446" s="236"/>
      <c r="T446" s="237"/>
      <c r="AT446" s="238" t="s">
        <v>166</v>
      </c>
      <c r="AU446" s="238" t="s">
        <v>86</v>
      </c>
      <c r="AV446" s="11" t="s">
        <v>86</v>
      </c>
      <c r="AW446" s="11" t="s">
        <v>33</v>
      </c>
      <c r="AX446" s="11" t="s">
        <v>70</v>
      </c>
      <c r="AY446" s="238" t="s">
        <v>157</v>
      </c>
    </row>
    <row r="447" s="11" customFormat="1">
      <c r="B447" s="227"/>
      <c r="C447" s="228"/>
      <c r="D447" s="229" t="s">
        <v>166</v>
      </c>
      <c r="E447" s="230" t="s">
        <v>21</v>
      </c>
      <c r="F447" s="231" t="s">
        <v>746</v>
      </c>
      <c r="G447" s="228"/>
      <c r="H447" s="232">
        <v>10.93</v>
      </c>
      <c r="I447" s="233"/>
      <c r="J447" s="228"/>
      <c r="K447" s="228"/>
      <c r="L447" s="234"/>
      <c r="M447" s="235"/>
      <c r="N447" s="236"/>
      <c r="O447" s="236"/>
      <c r="P447" s="236"/>
      <c r="Q447" s="236"/>
      <c r="R447" s="236"/>
      <c r="S447" s="236"/>
      <c r="T447" s="237"/>
      <c r="AT447" s="238" t="s">
        <v>166</v>
      </c>
      <c r="AU447" s="238" t="s">
        <v>86</v>
      </c>
      <c r="AV447" s="11" t="s">
        <v>86</v>
      </c>
      <c r="AW447" s="11" t="s">
        <v>33</v>
      </c>
      <c r="AX447" s="11" t="s">
        <v>70</v>
      </c>
      <c r="AY447" s="238" t="s">
        <v>157</v>
      </c>
    </row>
    <row r="448" s="11" customFormat="1">
      <c r="B448" s="227"/>
      <c r="C448" s="228"/>
      <c r="D448" s="229" t="s">
        <v>166</v>
      </c>
      <c r="E448" s="230" t="s">
        <v>21</v>
      </c>
      <c r="F448" s="231" t="s">
        <v>747</v>
      </c>
      <c r="G448" s="228"/>
      <c r="H448" s="232">
        <v>3.25</v>
      </c>
      <c r="I448" s="233"/>
      <c r="J448" s="228"/>
      <c r="K448" s="228"/>
      <c r="L448" s="234"/>
      <c r="M448" s="235"/>
      <c r="N448" s="236"/>
      <c r="O448" s="236"/>
      <c r="P448" s="236"/>
      <c r="Q448" s="236"/>
      <c r="R448" s="236"/>
      <c r="S448" s="236"/>
      <c r="T448" s="237"/>
      <c r="AT448" s="238" t="s">
        <v>166</v>
      </c>
      <c r="AU448" s="238" t="s">
        <v>86</v>
      </c>
      <c r="AV448" s="11" t="s">
        <v>86</v>
      </c>
      <c r="AW448" s="11" t="s">
        <v>33</v>
      </c>
      <c r="AX448" s="11" t="s">
        <v>70</v>
      </c>
      <c r="AY448" s="238" t="s">
        <v>157</v>
      </c>
    </row>
    <row r="449" s="11" customFormat="1">
      <c r="B449" s="227"/>
      <c r="C449" s="228"/>
      <c r="D449" s="229" t="s">
        <v>166</v>
      </c>
      <c r="E449" s="230" t="s">
        <v>21</v>
      </c>
      <c r="F449" s="231" t="s">
        <v>748</v>
      </c>
      <c r="G449" s="228"/>
      <c r="H449" s="232">
        <v>12.76</v>
      </c>
      <c r="I449" s="233"/>
      <c r="J449" s="228"/>
      <c r="K449" s="228"/>
      <c r="L449" s="234"/>
      <c r="M449" s="235"/>
      <c r="N449" s="236"/>
      <c r="O449" s="236"/>
      <c r="P449" s="236"/>
      <c r="Q449" s="236"/>
      <c r="R449" s="236"/>
      <c r="S449" s="236"/>
      <c r="T449" s="237"/>
      <c r="AT449" s="238" t="s">
        <v>166</v>
      </c>
      <c r="AU449" s="238" t="s">
        <v>86</v>
      </c>
      <c r="AV449" s="11" t="s">
        <v>86</v>
      </c>
      <c r="AW449" s="11" t="s">
        <v>33</v>
      </c>
      <c r="AX449" s="11" t="s">
        <v>70</v>
      </c>
      <c r="AY449" s="238" t="s">
        <v>157</v>
      </c>
    </row>
    <row r="450" s="11" customFormat="1">
      <c r="B450" s="227"/>
      <c r="C450" s="228"/>
      <c r="D450" s="229" t="s">
        <v>166</v>
      </c>
      <c r="E450" s="230" t="s">
        <v>21</v>
      </c>
      <c r="F450" s="231" t="s">
        <v>749</v>
      </c>
      <c r="G450" s="228"/>
      <c r="H450" s="232">
        <v>2.8900000000000001</v>
      </c>
      <c r="I450" s="233"/>
      <c r="J450" s="228"/>
      <c r="K450" s="228"/>
      <c r="L450" s="234"/>
      <c r="M450" s="235"/>
      <c r="N450" s="236"/>
      <c r="O450" s="236"/>
      <c r="P450" s="236"/>
      <c r="Q450" s="236"/>
      <c r="R450" s="236"/>
      <c r="S450" s="236"/>
      <c r="T450" s="237"/>
      <c r="AT450" s="238" t="s">
        <v>166</v>
      </c>
      <c r="AU450" s="238" t="s">
        <v>86</v>
      </c>
      <c r="AV450" s="11" t="s">
        <v>86</v>
      </c>
      <c r="AW450" s="11" t="s">
        <v>33</v>
      </c>
      <c r="AX450" s="11" t="s">
        <v>70</v>
      </c>
      <c r="AY450" s="238" t="s">
        <v>157</v>
      </c>
    </row>
    <row r="451" s="13" customFormat="1">
      <c r="B451" s="249"/>
      <c r="C451" s="250"/>
      <c r="D451" s="229" t="s">
        <v>166</v>
      </c>
      <c r="E451" s="251" t="s">
        <v>98</v>
      </c>
      <c r="F451" s="252" t="s">
        <v>176</v>
      </c>
      <c r="G451" s="250"/>
      <c r="H451" s="253">
        <v>50.710000000000001</v>
      </c>
      <c r="I451" s="254"/>
      <c r="J451" s="250"/>
      <c r="K451" s="250"/>
      <c r="L451" s="255"/>
      <c r="M451" s="256"/>
      <c r="N451" s="257"/>
      <c r="O451" s="257"/>
      <c r="P451" s="257"/>
      <c r="Q451" s="257"/>
      <c r="R451" s="257"/>
      <c r="S451" s="257"/>
      <c r="T451" s="258"/>
      <c r="AT451" s="259" t="s">
        <v>166</v>
      </c>
      <c r="AU451" s="259" t="s">
        <v>86</v>
      </c>
      <c r="AV451" s="13" t="s">
        <v>164</v>
      </c>
      <c r="AW451" s="13" t="s">
        <v>33</v>
      </c>
      <c r="AX451" s="13" t="s">
        <v>75</v>
      </c>
      <c r="AY451" s="259" t="s">
        <v>157</v>
      </c>
    </row>
    <row r="452" s="1" customFormat="1" ht="25.5" customHeight="1">
      <c r="B452" s="46"/>
      <c r="C452" s="215" t="s">
        <v>750</v>
      </c>
      <c r="D452" s="215" t="s">
        <v>160</v>
      </c>
      <c r="E452" s="216" t="s">
        <v>751</v>
      </c>
      <c r="F452" s="217" t="s">
        <v>752</v>
      </c>
      <c r="G452" s="218" t="s">
        <v>84</v>
      </c>
      <c r="H452" s="219">
        <v>167.893</v>
      </c>
      <c r="I452" s="220"/>
      <c r="J452" s="221">
        <f>ROUND(I452*H452,2)</f>
        <v>0</v>
      </c>
      <c r="K452" s="217" t="s">
        <v>163</v>
      </c>
      <c r="L452" s="72"/>
      <c r="M452" s="222" t="s">
        <v>21</v>
      </c>
      <c r="N452" s="223" t="s">
        <v>41</v>
      </c>
      <c r="O452" s="47"/>
      <c r="P452" s="224">
        <f>O452*H452</f>
        <v>0</v>
      </c>
      <c r="Q452" s="224">
        <v>0.01129</v>
      </c>
      <c r="R452" s="224">
        <f>Q452*H452</f>
        <v>1.8955119700000001</v>
      </c>
      <c r="S452" s="224">
        <v>0</v>
      </c>
      <c r="T452" s="225">
        <f>S452*H452</f>
        <v>0</v>
      </c>
      <c r="AR452" s="24" t="s">
        <v>259</v>
      </c>
      <c r="AT452" s="24" t="s">
        <v>160</v>
      </c>
      <c r="AU452" s="24" t="s">
        <v>86</v>
      </c>
      <c r="AY452" s="24" t="s">
        <v>157</v>
      </c>
      <c r="BE452" s="226">
        <f>IF(N452="základní",J452,0)</f>
        <v>0</v>
      </c>
      <c r="BF452" s="226">
        <f>IF(N452="snížená",J452,0)</f>
        <v>0</v>
      </c>
      <c r="BG452" s="226">
        <f>IF(N452="zákl. přenesená",J452,0)</f>
        <v>0</v>
      </c>
      <c r="BH452" s="226">
        <f>IF(N452="sníž. přenesená",J452,0)</f>
        <v>0</v>
      </c>
      <c r="BI452" s="226">
        <f>IF(N452="nulová",J452,0)</f>
        <v>0</v>
      </c>
      <c r="BJ452" s="24" t="s">
        <v>75</v>
      </c>
      <c r="BK452" s="226">
        <f>ROUND(I452*H452,2)</f>
        <v>0</v>
      </c>
      <c r="BL452" s="24" t="s">
        <v>259</v>
      </c>
      <c r="BM452" s="24" t="s">
        <v>753</v>
      </c>
    </row>
    <row r="453" s="12" customFormat="1">
      <c r="B453" s="239"/>
      <c r="C453" s="240"/>
      <c r="D453" s="229" t="s">
        <v>166</v>
      </c>
      <c r="E453" s="241" t="s">
        <v>21</v>
      </c>
      <c r="F453" s="242" t="s">
        <v>754</v>
      </c>
      <c r="G453" s="240"/>
      <c r="H453" s="241" t="s">
        <v>21</v>
      </c>
      <c r="I453" s="243"/>
      <c r="J453" s="240"/>
      <c r="K453" s="240"/>
      <c r="L453" s="244"/>
      <c r="M453" s="245"/>
      <c r="N453" s="246"/>
      <c r="O453" s="246"/>
      <c r="P453" s="246"/>
      <c r="Q453" s="246"/>
      <c r="R453" s="246"/>
      <c r="S453" s="246"/>
      <c r="T453" s="247"/>
      <c r="AT453" s="248" t="s">
        <v>166</v>
      </c>
      <c r="AU453" s="248" t="s">
        <v>86</v>
      </c>
      <c r="AV453" s="12" t="s">
        <v>75</v>
      </c>
      <c r="AW453" s="12" t="s">
        <v>33</v>
      </c>
      <c r="AX453" s="12" t="s">
        <v>70</v>
      </c>
      <c r="AY453" s="248" t="s">
        <v>157</v>
      </c>
    </row>
    <row r="454" s="12" customFormat="1">
      <c r="B454" s="239"/>
      <c r="C454" s="240"/>
      <c r="D454" s="229" t="s">
        <v>166</v>
      </c>
      <c r="E454" s="241" t="s">
        <v>21</v>
      </c>
      <c r="F454" s="242" t="s">
        <v>230</v>
      </c>
      <c r="G454" s="240"/>
      <c r="H454" s="241" t="s">
        <v>21</v>
      </c>
      <c r="I454" s="243"/>
      <c r="J454" s="240"/>
      <c r="K454" s="240"/>
      <c r="L454" s="244"/>
      <c r="M454" s="245"/>
      <c r="N454" s="246"/>
      <c r="O454" s="246"/>
      <c r="P454" s="246"/>
      <c r="Q454" s="246"/>
      <c r="R454" s="246"/>
      <c r="S454" s="246"/>
      <c r="T454" s="247"/>
      <c r="AT454" s="248" t="s">
        <v>166</v>
      </c>
      <c r="AU454" s="248" t="s">
        <v>86</v>
      </c>
      <c r="AV454" s="12" t="s">
        <v>75</v>
      </c>
      <c r="AW454" s="12" t="s">
        <v>33</v>
      </c>
      <c r="AX454" s="12" t="s">
        <v>70</v>
      </c>
      <c r="AY454" s="248" t="s">
        <v>157</v>
      </c>
    </row>
    <row r="455" s="11" customFormat="1">
      <c r="B455" s="227"/>
      <c r="C455" s="228"/>
      <c r="D455" s="229" t="s">
        <v>166</v>
      </c>
      <c r="E455" s="230" t="s">
        <v>21</v>
      </c>
      <c r="F455" s="231" t="s">
        <v>755</v>
      </c>
      <c r="G455" s="228"/>
      <c r="H455" s="232">
        <v>175.5</v>
      </c>
      <c r="I455" s="233"/>
      <c r="J455" s="228"/>
      <c r="K455" s="228"/>
      <c r="L455" s="234"/>
      <c r="M455" s="235"/>
      <c r="N455" s="236"/>
      <c r="O455" s="236"/>
      <c r="P455" s="236"/>
      <c r="Q455" s="236"/>
      <c r="R455" s="236"/>
      <c r="S455" s="236"/>
      <c r="T455" s="237"/>
      <c r="AT455" s="238" t="s">
        <v>166</v>
      </c>
      <c r="AU455" s="238" t="s">
        <v>86</v>
      </c>
      <c r="AV455" s="11" t="s">
        <v>86</v>
      </c>
      <c r="AW455" s="11" t="s">
        <v>33</v>
      </c>
      <c r="AX455" s="11" t="s">
        <v>70</v>
      </c>
      <c r="AY455" s="238" t="s">
        <v>157</v>
      </c>
    </row>
    <row r="456" s="11" customFormat="1">
      <c r="B456" s="227"/>
      <c r="C456" s="228"/>
      <c r="D456" s="229" t="s">
        <v>166</v>
      </c>
      <c r="E456" s="230" t="s">
        <v>21</v>
      </c>
      <c r="F456" s="231" t="s">
        <v>756</v>
      </c>
      <c r="G456" s="228"/>
      <c r="H456" s="232">
        <v>-7.6070000000000002</v>
      </c>
      <c r="I456" s="233"/>
      <c r="J456" s="228"/>
      <c r="K456" s="228"/>
      <c r="L456" s="234"/>
      <c r="M456" s="235"/>
      <c r="N456" s="236"/>
      <c r="O456" s="236"/>
      <c r="P456" s="236"/>
      <c r="Q456" s="236"/>
      <c r="R456" s="236"/>
      <c r="S456" s="236"/>
      <c r="T456" s="237"/>
      <c r="AT456" s="238" t="s">
        <v>166</v>
      </c>
      <c r="AU456" s="238" t="s">
        <v>86</v>
      </c>
      <c r="AV456" s="11" t="s">
        <v>86</v>
      </c>
      <c r="AW456" s="11" t="s">
        <v>33</v>
      </c>
      <c r="AX456" s="11" t="s">
        <v>70</v>
      </c>
      <c r="AY456" s="238" t="s">
        <v>157</v>
      </c>
    </row>
    <row r="457" s="13" customFormat="1">
      <c r="B457" s="249"/>
      <c r="C457" s="250"/>
      <c r="D457" s="229" t="s">
        <v>166</v>
      </c>
      <c r="E457" s="251" t="s">
        <v>21</v>
      </c>
      <c r="F457" s="252" t="s">
        <v>176</v>
      </c>
      <c r="G457" s="250"/>
      <c r="H457" s="253">
        <v>167.893</v>
      </c>
      <c r="I457" s="254"/>
      <c r="J457" s="250"/>
      <c r="K457" s="250"/>
      <c r="L457" s="255"/>
      <c r="M457" s="256"/>
      <c r="N457" s="257"/>
      <c r="O457" s="257"/>
      <c r="P457" s="257"/>
      <c r="Q457" s="257"/>
      <c r="R457" s="257"/>
      <c r="S457" s="257"/>
      <c r="T457" s="258"/>
      <c r="AT457" s="259" t="s">
        <v>166</v>
      </c>
      <c r="AU457" s="259" t="s">
        <v>86</v>
      </c>
      <c r="AV457" s="13" t="s">
        <v>164</v>
      </c>
      <c r="AW457" s="13" t="s">
        <v>33</v>
      </c>
      <c r="AX457" s="13" t="s">
        <v>75</v>
      </c>
      <c r="AY457" s="259" t="s">
        <v>157</v>
      </c>
    </row>
    <row r="458" s="1" customFormat="1" ht="16.5" customHeight="1">
      <c r="B458" s="46"/>
      <c r="C458" s="215" t="s">
        <v>757</v>
      </c>
      <c r="D458" s="215" t="s">
        <v>160</v>
      </c>
      <c r="E458" s="216" t="s">
        <v>758</v>
      </c>
      <c r="F458" s="217" t="s">
        <v>759</v>
      </c>
      <c r="G458" s="218" t="s">
        <v>84</v>
      </c>
      <c r="H458" s="219">
        <v>167.893</v>
      </c>
      <c r="I458" s="220"/>
      <c r="J458" s="221">
        <f>ROUND(I458*H458,2)</f>
        <v>0</v>
      </c>
      <c r="K458" s="217" t="s">
        <v>163</v>
      </c>
      <c r="L458" s="72"/>
      <c r="M458" s="222" t="s">
        <v>21</v>
      </c>
      <c r="N458" s="223" t="s">
        <v>41</v>
      </c>
      <c r="O458" s="47"/>
      <c r="P458" s="224">
        <f>O458*H458</f>
        <v>0</v>
      </c>
      <c r="Q458" s="224">
        <v>0</v>
      </c>
      <c r="R458" s="224">
        <f>Q458*H458</f>
        <v>0</v>
      </c>
      <c r="S458" s="224">
        <v>0</v>
      </c>
      <c r="T458" s="225">
        <f>S458*H458</f>
        <v>0</v>
      </c>
      <c r="AR458" s="24" t="s">
        <v>259</v>
      </c>
      <c r="AT458" s="24" t="s">
        <v>160</v>
      </c>
      <c r="AU458" s="24" t="s">
        <v>86</v>
      </c>
      <c r="AY458" s="24" t="s">
        <v>157</v>
      </c>
      <c r="BE458" s="226">
        <f>IF(N458="základní",J458,0)</f>
        <v>0</v>
      </c>
      <c r="BF458" s="226">
        <f>IF(N458="snížená",J458,0)</f>
        <v>0</v>
      </c>
      <c r="BG458" s="226">
        <f>IF(N458="zákl. přenesená",J458,0)</f>
        <v>0</v>
      </c>
      <c r="BH458" s="226">
        <f>IF(N458="sníž. přenesená",J458,0)</f>
        <v>0</v>
      </c>
      <c r="BI458" s="226">
        <f>IF(N458="nulová",J458,0)</f>
        <v>0</v>
      </c>
      <c r="BJ458" s="24" t="s">
        <v>75</v>
      </c>
      <c r="BK458" s="226">
        <f>ROUND(I458*H458,2)</f>
        <v>0</v>
      </c>
      <c r="BL458" s="24" t="s">
        <v>259</v>
      </c>
      <c r="BM458" s="24" t="s">
        <v>760</v>
      </c>
    </row>
    <row r="459" s="1" customFormat="1" ht="16.5" customHeight="1">
      <c r="B459" s="46"/>
      <c r="C459" s="262" t="s">
        <v>761</v>
      </c>
      <c r="D459" s="262" t="s">
        <v>410</v>
      </c>
      <c r="E459" s="263" t="s">
        <v>762</v>
      </c>
      <c r="F459" s="264" t="s">
        <v>763</v>
      </c>
      <c r="G459" s="265" t="s">
        <v>84</v>
      </c>
      <c r="H459" s="266">
        <v>176.28800000000001</v>
      </c>
      <c r="I459" s="267"/>
      <c r="J459" s="268">
        <f>ROUND(I459*H459,2)</f>
        <v>0</v>
      </c>
      <c r="K459" s="264" t="s">
        <v>163</v>
      </c>
      <c r="L459" s="269"/>
      <c r="M459" s="270" t="s">
        <v>21</v>
      </c>
      <c r="N459" s="271" t="s">
        <v>41</v>
      </c>
      <c r="O459" s="47"/>
      <c r="P459" s="224">
        <f>O459*H459</f>
        <v>0</v>
      </c>
      <c r="Q459" s="224">
        <v>0.00059999999999999995</v>
      </c>
      <c r="R459" s="224">
        <f>Q459*H459</f>
        <v>0.1057728</v>
      </c>
      <c r="S459" s="224">
        <v>0</v>
      </c>
      <c r="T459" s="225">
        <f>S459*H459</f>
        <v>0</v>
      </c>
      <c r="AR459" s="24" t="s">
        <v>355</v>
      </c>
      <c r="AT459" s="24" t="s">
        <v>410</v>
      </c>
      <c r="AU459" s="24" t="s">
        <v>86</v>
      </c>
      <c r="AY459" s="24" t="s">
        <v>157</v>
      </c>
      <c r="BE459" s="226">
        <f>IF(N459="základní",J459,0)</f>
        <v>0</v>
      </c>
      <c r="BF459" s="226">
        <f>IF(N459="snížená",J459,0)</f>
        <v>0</v>
      </c>
      <c r="BG459" s="226">
        <f>IF(N459="zákl. přenesená",J459,0)</f>
        <v>0</v>
      </c>
      <c r="BH459" s="226">
        <f>IF(N459="sníž. přenesená",J459,0)</f>
        <v>0</v>
      </c>
      <c r="BI459" s="226">
        <f>IF(N459="nulová",J459,0)</f>
        <v>0</v>
      </c>
      <c r="BJ459" s="24" t="s">
        <v>75</v>
      </c>
      <c r="BK459" s="226">
        <f>ROUND(I459*H459,2)</f>
        <v>0</v>
      </c>
      <c r="BL459" s="24" t="s">
        <v>259</v>
      </c>
      <c r="BM459" s="24" t="s">
        <v>764</v>
      </c>
    </row>
    <row r="460" s="1" customFormat="1">
      <c r="B460" s="46"/>
      <c r="C460" s="74"/>
      <c r="D460" s="229" t="s">
        <v>267</v>
      </c>
      <c r="E460" s="74"/>
      <c r="F460" s="260" t="s">
        <v>765</v>
      </c>
      <c r="G460" s="74"/>
      <c r="H460" s="74"/>
      <c r="I460" s="186"/>
      <c r="J460" s="74"/>
      <c r="K460" s="74"/>
      <c r="L460" s="72"/>
      <c r="M460" s="261"/>
      <c r="N460" s="47"/>
      <c r="O460" s="47"/>
      <c r="P460" s="47"/>
      <c r="Q460" s="47"/>
      <c r="R460" s="47"/>
      <c r="S460" s="47"/>
      <c r="T460" s="95"/>
      <c r="AT460" s="24" t="s">
        <v>267</v>
      </c>
      <c r="AU460" s="24" t="s">
        <v>86</v>
      </c>
    </row>
    <row r="461" s="11" customFormat="1">
      <c r="B461" s="227"/>
      <c r="C461" s="228"/>
      <c r="D461" s="229" t="s">
        <v>166</v>
      </c>
      <c r="E461" s="228"/>
      <c r="F461" s="231" t="s">
        <v>766</v>
      </c>
      <c r="G461" s="228"/>
      <c r="H461" s="232">
        <v>176.28800000000001</v>
      </c>
      <c r="I461" s="233"/>
      <c r="J461" s="228"/>
      <c r="K461" s="228"/>
      <c r="L461" s="234"/>
      <c r="M461" s="235"/>
      <c r="N461" s="236"/>
      <c r="O461" s="236"/>
      <c r="P461" s="236"/>
      <c r="Q461" s="236"/>
      <c r="R461" s="236"/>
      <c r="S461" s="236"/>
      <c r="T461" s="237"/>
      <c r="AT461" s="238" t="s">
        <v>166</v>
      </c>
      <c r="AU461" s="238" t="s">
        <v>86</v>
      </c>
      <c r="AV461" s="11" t="s">
        <v>86</v>
      </c>
      <c r="AW461" s="11" t="s">
        <v>6</v>
      </c>
      <c r="AX461" s="11" t="s">
        <v>75</v>
      </c>
      <c r="AY461" s="238" t="s">
        <v>157</v>
      </c>
    </row>
    <row r="462" s="1" customFormat="1" ht="38.25" customHeight="1">
      <c r="B462" s="46"/>
      <c r="C462" s="215" t="s">
        <v>767</v>
      </c>
      <c r="D462" s="215" t="s">
        <v>160</v>
      </c>
      <c r="E462" s="216" t="s">
        <v>768</v>
      </c>
      <c r="F462" s="217" t="s">
        <v>769</v>
      </c>
      <c r="G462" s="218" t="s">
        <v>188</v>
      </c>
      <c r="H462" s="219">
        <v>6.7060000000000004</v>
      </c>
      <c r="I462" s="220"/>
      <c r="J462" s="221">
        <f>ROUND(I462*H462,2)</f>
        <v>0</v>
      </c>
      <c r="K462" s="217" t="s">
        <v>163</v>
      </c>
      <c r="L462" s="72"/>
      <c r="M462" s="222" t="s">
        <v>21</v>
      </c>
      <c r="N462" s="223" t="s">
        <v>41</v>
      </c>
      <c r="O462" s="47"/>
      <c r="P462" s="224">
        <f>O462*H462</f>
        <v>0</v>
      </c>
      <c r="Q462" s="224">
        <v>0</v>
      </c>
      <c r="R462" s="224">
        <f>Q462*H462</f>
        <v>0</v>
      </c>
      <c r="S462" s="224">
        <v>0</v>
      </c>
      <c r="T462" s="225">
        <f>S462*H462</f>
        <v>0</v>
      </c>
      <c r="AR462" s="24" t="s">
        <v>259</v>
      </c>
      <c r="AT462" s="24" t="s">
        <v>160</v>
      </c>
      <c r="AU462" s="24" t="s">
        <v>86</v>
      </c>
      <c r="AY462" s="24" t="s">
        <v>157</v>
      </c>
      <c r="BE462" s="226">
        <f>IF(N462="základní",J462,0)</f>
        <v>0</v>
      </c>
      <c r="BF462" s="226">
        <f>IF(N462="snížená",J462,0)</f>
        <v>0</v>
      </c>
      <c r="BG462" s="226">
        <f>IF(N462="zákl. přenesená",J462,0)</f>
        <v>0</v>
      </c>
      <c r="BH462" s="226">
        <f>IF(N462="sníž. přenesená",J462,0)</f>
        <v>0</v>
      </c>
      <c r="BI462" s="226">
        <f>IF(N462="nulová",J462,0)</f>
        <v>0</v>
      </c>
      <c r="BJ462" s="24" t="s">
        <v>75</v>
      </c>
      <c r="BK462" s="226">
        <f>ROUND(I462*H462,2)</f>
        <v>0</v>
      </c>
      <c r="BL462" s="24" t="s">
        <v>259</v>
      </c>
      <c r="BM462" s="24" t="s">
        <v>770</v>
      </c>
    </row>
    <row r="463" s="10" customFormat="1" ht="29.88" customHeight="1">
      <c r="B463" s="199"/>
      <c r="C463" s="200"/>
      <c r="D463" s="201" t="s">
        <v>69</v>
      </c>
      <c r="E463" s="213" t="s">
        <v>771</v>
      </c>
      <c r="F463" s="213" t="s">
        <v>772</v>
      </c>
      <c r="G463" s="200"/>
      <c r="H463" s="200"/>
      <c r="I463" s="203"/>
      <c r="J463" s="214">
        <f>BK463</f>
        <v>0</v>
      </c>
      <c r="K463" s="200"/>
      <c r="L463" s="205"/>
      <c r="M463" s="206"/>
      <c r="N463" s="207"/>
      <c r="O463" s="207"/>
      <c r="P463" s="208">
        <f>SUM(P464:P570)</f>
        <v>0</v>
      </c>
      <c r="Q463" s="207"/>
      <c r="R463" s="208">
        <f>SUM(R464:R570)</f>
        <v>0.88689499999999999</v>
      </c>
      <c r="S463" s="207"/>
      <c r="T463" s="209">
        <f>SUM(T464:T570)</f>
        <v>1.5824075999999998</v>
      </c>
      <c r="AR463" s="210" t="s">
        <v>86</v>
      </c>
      <c r="AT463" s="211" t="s">
        <v>69</v>
      </c>
      <c r="AU463" s="211" t="s">
        <v>75</v>
      </c>
      <c r="AY463" s="210" t="s">
        <v>157</v>
      </c>
      <c r="BK463" s="212">
        <f>SUM(BK464:BK570)</f>
        <v>0</v>
      </c>
    </row>
    <row r="464" s="1" customFormat="1" ht="16.5" customHeight="1">
      <c r="B464" s="46"/>
      <c r="C464" s="215" t="s">
        <v>773</v>
      </c>
      <c r="D464" s="215" t="s">
        <v>160</v>
      </c>
      <c r="E464" s="216" t="s">
        <v>774</v>
      </c>
      <c r="F464" s="217" t="s">
        <v>775</v>
      </c>
      <c r="G464" s="218" t="s">
        <v>84</v>
      </c>
      <c r="H464" s="219">
        <v>272.58499999999998</v>
      </c>
      <c r="I464" s="220"/>
      <c r="J464" s="221">
        <f>ROUND(I464*H464,2)</f>
        <v>0</v>
      </c>
      <c r="K464" s="217" t="s">
        <v>163</v>
      </c>
      <c r="L464" s="72"/>
      <c r="M464" s="222" t="s">
        <v>21</v>
      </c>
      <c r="N464" s="223" t="s">
        <v>41</v>
      </c>
      <c r="O464" s="47"/>
      <c r="P464" s="224">
        <f>O464*H464</f>
        <v>0</v>
      </c>
      <c r="Q464" s="224">
        <v>0</v>
      </c>
      <c r="R464" s="224">
        <f>Q464*H464</f>
        <v>0</v>
      </c>
      <c r="S464" s="224">
        <v>0.0031199999999999999</v>
      </c>
      <c r="T464" s="225">
        <f>S464*H464</f>
        <v>0.85046519999999992</v>
      </c>
      <c r="AR464" s="24" t="s">
        <v>259</v>
      </c>
      <c r="AT464" s="24" t="s">
        <v>160</v>
      </c>
      <c r="AU464" s="24" t="s">
        <v>86</v>
      </c>
      <c r="AY464" s="24" t="s">
        <v>157</v>
      </c>
      <c r="BE464" s="226">
        <f>IF(N464="základní",J464,0)</f>
        <v>0</v>
      </c>
      <c r="BF464" s="226">
        <f>IF(N464="snížená",J464,0)</f>
        <v>0</v>
      </c>
      <c r="BG464" s="226">
        <f>IF(N464="zákl. přenesená",J464,0)</f>
        <v>0</v>
      </c>
      <c r="BH464" s="226">
        <f>IF(N464="sníž. přenesená",J464,0)</f>
        <v>0</v>
      </c>
      <c r="BI464" s="226">
        <f>IF(N464="nulová",J464,0)</f>
        <v>0</v>
      </c>
      <c r="BJ464" s="24" t="s">
        <v>75</v>
      </c>
      <c r="BK464" s="226">
        <f>ROUND(I464*H464,2)</f>
        <v>0</v>
      </c>
      <c r="BL464" s="24" t="s">
        <v>259</v>
      </c>
      <c r="BM464" s="24" t="s">
        <v>776</v>
      </c>
    </row>
    <row r="465" s="12" customFormat="1">
      <c r="B465" s="239"/>
      <c r="C465" s="240"/>
      <c r="D465" s="229" t="s">
        <v>166</v>
      </c>
      <c r="E465" s="241" t="s">
        <v>21</v>
      </c>
      <c r="F465" s="242" t="s">
        <v>500</v>
      </c>
      <c r="G465" s="240"/>
      <c r="H465" s="241" t="s">
        <v>21</v>
      </c>
      <c r="I465" s="243"/>
      <c r="J465" s="240"/>
      <c r="K465" s="240"/>
      <c r="L465" s="244"/>
      <c r="M465" s="245"/>
      <c r="N465" s="246"/>
      <c r="O465" s="246"/>
      <c r="P465" s="246"/>
      <c r="Q465" s="246"/>
      <c r="R465" s="246"/>
      <c r="S465" s="246"/>
      <c r="T465" s="247"/>
      <c r="AT465" s="248" t="s">
        <v>166</v>
      </c>
      <c r="AU465" s="248" t="s">
        <v>86</v>
      </c>
      <c r="AV465" s="12" t="s">
        <v>75</v>
      </c>
      <c r="AW465" s="12" t="s">
        <v>33</v>
      </c>
      <c r="AX465" s="12" t="s">
        <v>70</v>
      </c>
      <c r="AY465" s="248" t="s">
        <v>157</v>
      </c>
    </row>
    <row r="466" s="11" customFormat="1">
      <c r="B466" s="227"/>
      <c r="C466" s="228"/>
      <c r="D466" s="229" t="s">
        <v>166</v>
      </c>
      <c r="E466" s="230" t="s">
        <v>21</v>
      </c>
      <c r="F466" s="231" t="s">
        <v>777</v>
      </c>
      <c r="G466" s="228"/>
      <c r="H466" s="232">
        <v>172.75</v>
      </c>
      <c r="I466" s="233"/>
      <c r="J466" s="228"/>
      <c r="K466" s="228"/>
      <c r="L466" s="234"/>
      <c r="M466" s="235"/>
      <c r="N466" s="236"/>
      <c r="O466" s="236"/>
      <c r="P466" s="236"/>
      <c r="Q466" s="236"/>
      <c r="R466" s="236"/>
      <c r="S466" s="236"/>
      <c r="T466" s="237"/>
      <c r="AT466" s="238" t="s">
        <v>166</v>
      </c>
      <c r="AU466" s="238" t="s">
        <v>86</v>
      </c>
      <c r="AV466" s="11" t="s">
        <v>86</v>
      </c>
      <c r="AW466" s="11" t="s">
        <v>33</v>
      </c>
      <c r="AX466" s="11" t="s">
        <v>70</v>
      </c>
      <c r="AY466" s="238" t="s">
        <v>157</v>
      </c>
    </row>
    <row r="467" s="11" customFormat="1">
      <c r="B467" s="227"/>
      <c r="C467" s="228"/>
      <c r="D467" s="229" t="s">
        <v>166</v>
      </c>
      <c r="E467" s="230" t="s">
        <v>21</v>
      </c>
      <c r="F467" s="231" t="s">
        <v>778</v>
      </c>
      <c r="G467" s="228"/>
      <c r="H467" s="232">
        <v>7.75</v>
      </c>
      <c r="I467" s="233"/>
      <c r="J467" s="228"/>
      <c r="K467" s="228"/>
      <c r="L467" s="234"/>
      <c r="M467" s="235"/>
      <c r="N467" s="236"/>
      <c r="O467" s="236"/>
      <c r="P467" s="236"/>
      <c r="Q467" s="236"/>
      <c r="R467" s="236"/>
      <c r="S467" s="236"/>
      <c r="T467" s="237"/>
      <c r="AT467" s="238" t="s">
        <v>166</v>
      </c>
      <c r="AU467" s="238" t="s">
        <v>86</v>
      </c>
      <c r="AV467" s="11" t="s">
        <v>86</v>
      </c>
      <c r="AW467" s="11" t="s">
        <v>33</v>
      </c>
      <c r="AX467" s="11" t="s">
        <v>70</v>
      </c>
      <c r="AY467" s="238" t="s">
        <v>157</v>
      </c>
    </row>
    <row r="468" s="11" customFormat="1">
      <c r="B468" s="227"/>
      <c r="C468" s="228"/>
      <c r="D468" s="229" t="s">
        <v>166</v>
      </c>
      <c r="E468" s="230" t="s">
        <v>21</v>
      </c>
      <c r="F468" s="231" t="s">
        <v>779</v>
      </c>
      <c r="G468" s="228"/>
      <c r="H468" s="232">
        <v>6.7999999999999998</v>
      </c>
      <c r="I468" s="233"/>
      <c r="J468" s="228"/>
      <c r="K468" s="228"/>
      <c r="L468" s="234"/>
      <c r="M468" s="235"/>
      <c r="N468" s="236"/>
      <c r="O468" s="236"/>
      <c r="P468" s="236"/>
      <c r="Q468" s="236"/>
      <c r="R468" s="236"/>
      <c r="S468" s="236"/>
      <c r="T468" s="237"/>
      <c r="AT468" s="238" t="s">
        <v>166</v>
      </c>
      <c r="AU468" s="238" t="s">
        <v>86</v>
      </c>
      <c r="AV468" s="11" t="s">
        <v>86</v>
      </c>
      <c r="AW468" s="11" t="s">
        <v>33</v>
      </c>
      <c r="AX468" s="11" t="s">
        <v>70</v>
      </c>
      <c r="AY468" s="238" t="s">
        <v>157</v>
      </c>
    </row>
    <row r="469" s="11" customFormat="1">
      <c r="B469" s="227"/>
      <c r="C469" s="228"/>
      <c r="D469" s="229" t="s">
        <v>166</v>
      </c>
      <c r="E469" s="230" t="s">
        <v>21</v>
      </c>
      <c r="F469" s="231" t="s">
        <v>780</v>
      </c>
      <c r="G469" s="228"/>
      <c r="H469" s="232">
        <v>66.430000000000007</v>
      </c>
      <c r="I469" s="233"/>
      <c r="J469" s="228"/>
      <c r="K469" s="228"/>
      <c r="L469" s="234"/>
      <c r="M469" s="235"/>
      <c r="N469" s="236"/>
      <c r="O469" s="236"/>
      <c r="P469" s="236"/>
      <c r="Q469" s="236"/>
      <c r="R469" s="236"/>
      <c r="S469" s="236"/>
      <c r="T469" s="237"/>
      <c r="AT469" s="238" t="s">
        <v>166</v>
      </c>
      <c r="AU469" s="238" t="s">
        <v>86</v>
      </c>
      <c r="AV469" s="11" t="s">
        <v>86</v>
      </c>
      <c r="AW469" s="11" t="s">
        <v>33</v>
      </c>
      <c r="AX469" s="11" t="s">
        <v>70</v>
      </c>
      <c r="AY469" s="238" t="s">
        <v>157</v>
      </c>
    </row>
    <row r="470" s="11" customFormat="1">
      <c r="B470" s="227"/>
      <c r="C470" s="228"/>
      <c r="D470" s="229" t="s">
        <v>166</v>
      </c>
      <c r="E470" s="230" t="s">
        <v>21</v>
      </c>
      <c r="F470" s="231" t="s">
        <v>781</v>
      </c>
      <c r="G470" s="228"/>
      <c r="H470" s="232">
        <v>12.84</v>
      </c>
      <c r="I470" s="233"/>
      <c r="J470" s="228"/>
      <c r="K470" s="228"/>
      <c r="L470" s="234"/>
      <c r="M470" s="235"/>
      <c r="N470" s="236"/>
      <c r="O470" s="236"/>
      <c r="P470" s="236"/>
      <c r="Q470" s="236"/>
      <c r="R470" s="236"/>
      <c r="S470" s="236"/>
      <c r="T470" s="237"/>
      <c r="AT470" s="238" t="s">
        <v>166</v>
      </c>
      <c r="AU470" s="238" t="s">
        <v>86</v>
      </c>
      <c r="AV470" s="11" t="s">
        <v>86</v>
      </c>
      <c r="AW470" s="11" t="s">
        <v>33</v>
      </c>
      <c r="AX470" s="11" t="s">
        <v>70</v>
      </c>
      <c r="AY470" s="238" t="s">
        <v>157</v>
      </c>
    </row>
    <row r="471" s="11" customFormat="1">
      <c r="B471" s="227"/>
      <c r="C471" s="228"/>
      <c r="D471" s="229" t="s">
        <v>166</v>
      </c>
      <c r="E471" s="230" t="s">
        <v>21</v>
      </c>
      <c r="F471" s="231" t="s">
        <v>782</v>
      </c>
      <c r="G471" s="228"/>
      <c r="H471" s="232">
        <v>4.2549999999999999</v>
      </c>
      <c r="I471" s="233"/>
      <c r="J471" s="228"/>
      <c r="K471" s="228"/>
      <c r="L471" s="234"/>
      <c r="M471" s="235"/>
      <c r="N471" s="236"/>
      <c r="O471" s="236"/>
      <c r="P471" s="236"/>
      <c r="Q471" s="236"/>
      <c r="R471" s="236"/>
      <c r="S471" s="236"/>
      <c r="T471" s="237"/>
      <c r="AT471" s="238" t="s">
        <v>166</v>
      </c>
      <c r="AU471" s="238" t="s">
        <v>86</v>
      </c>
      <c r="AV471" s="11" t="s">
        <v>86</v>
      </c>
      <c r="AW471" s="11" t="s">
        <v>33</v>
      </c>
      <c r="AX471" s="11" t="s">
        <v>70</v>
      </c>
      <c r="AY471" s="238" t="s">
        <v>157</v>
      </c>
    </row>
    <row r="472" s="11" customFormat="1">
      <c r="B472" s="227"/>
      <c r="C472" s="228"/>
      <c r="D472" s="229" t="s">
        <v>166</v>
      </c>
      <c r="E472" s="230" t="s">
        <v>21</v>
      </c>
      <c r="F472" s="231" t="s">
        <v>783</v>
      </c>
      <c r="G472" s="228"/>
      <c r="H472" s="232">
        <v>1.76</v>
      </c>
      <c r="I472" s="233"/>
      <c r="J472" s="228"/>
      <c r="K472" s="228"/>
      <c r="L472" s="234"/>
      <c r="M472" s="235"/>
      <c r="N472" s="236"/>
      <c r="O472" s="236"/>
      <c r="P472" s="236"/>
      <c r="Q472" s="236"/>
      <c r="R472" s="236"/>
      <c r="S472" s="236"/>
      <c r="T472" s="237"/>
      <c r="AT472" s="238" t="s">
        <v>166</v>
      </c>
      <c r="AU472" s="238" t="s">
        <v>86</v>
      </c>
      <c r="AV472" s="11" t="s">
        <v>86</v>
      </c>
      <c r="AW472" s="11" t="s">
        <v>33</v>
      </c>
      <c r="AX472" s="11" t="s">
        <v>70</v>
      </c>
      <c r="AY472" s="238" t="s">
        <v>157</v>
      </c>
    </row>
    <row r="473" s="14" customFormat="1">
      <c r="B473" s="272"/>
      <c r="C473" s="273"/>
      <c r="D473" s="229" t="s">
        <v>166</v>
      </c>
      <c r="E473" s="274" t="s">
        <v>82</v>
      </c>
      <c r="F473" s="275" t="s">
        <v>684</v>
      </c>
      <c r="G473" s="273"/>
      <c r="H473" s="276">
        <v>272.58499999999998</v>
      </c>
      <c r="I473" s="277"/>
      <c r="J473" s="273"/>
      <c r="K473" s="273"/>
      <c r="L473" s="278"/>
      <c r="M473" s="279"/>
      <c r="N473" s="280"/>
      <c r="O473" s="280"/>
      <c r="P473" s="280"/>
      <c r="Q473" s="280"/>
      <c r="R473" s="280"/>
      <c r="S473" s="280"/>
      <c r="T473" s="281"/>
      <c r="AT473" s="282" t="s">
        <v>166</v>
      </c>
      <c r="AU473" s="282" t="s">
        <v>86</v>
      </c>
      <c r="AV473" s="14" t="s">
        <v>158</v>
      </c>
      <c r="AW473" s="14" t="s">
        <v>33</v>
      </c>
      <c r="AX473" s="14" t="s">
        <v>70</v>
      </c>
      <c r="AY473" s="282" t="s">
        <v>157</v>
      </c>
    </row>
    <row r="474" s="13" customFormat="1">
      <c r="B474" s="249"/>
      <c r="C474" s="250"/>
      <c r="D474" s="229" t="s">
        <v>166</v>
      </c>
      <c r="E474" s="251" t="s">
        <v>21</v>
      </c>
      <c r="F474" s="252" t="s">
        <v>176</v>
      </c>
      <c r="G474" s="250"/>
      <c r="H474" s="253">
        <v>272.58499999999998</v>
      </c>
      <c r="I474" s="254"/>
      <c r="J474" s="250"/>
      <c r="K474" s="250"/>
      <c r="L474" s="255"/>
      <c r="M474" s="256"/>
      <c r="N474" s="257"/>
      <c r="O474" s="257"/>
      <c r="P474" s="257"/>
      <c r="Q474" s="257"/>
      <c r="R474" s="257"/>
      <c r="S474" s="257"/>
      <c r="T474" s="258"/>
      <c r="AT474" s="259" t="s">
        <v>166</v>
      </c>
      <c r="AU474" s="259" t="s">
        <v>86</v>
      </c>
      <c r="AV474" s="13" t="s">
        <v>164</v>
      </c>
      <c r="AW474" s="13" t="s">
        <v>33</v>
      </c>
      <c r="AX474" s="13" t="s">
        <v>75</v>
      </c>
      <c r="AY474" s="259" t="s">
        <v>157</v>
      </c>
    </row>
    <row r="475" s="1" customFormat="1" ht="16.5" customHeight="1">
      <c r="B475" s="46"/>
      <c r="C475" s="215" t="s">
        <v>784</v>
      </c>
      <c r="D475" s="215" t="s">
        <v>160</v>
      </c>
      <c r="E475" s="216" t="s">
        <v>785</v>
      </c>
      <c r="F475" s="217" t="s">
        <v>786</v>
      </c>
      <c r="G475" s="218" t="s">
        <v>100</v>
      </c>
      <c r="H475" s="219">
        <v>8.8200000000000003</v>
      </c>
      <c r="I475" s="220"/>
      <c r="J475" s="221">
        <f>ROUND(I475*H475,2)</f>
        <v>0</v>
      </c>
      <c r="K475" s="217" t="s">
        <v>163</v>
      </c>
      <c r="L475" s="72"/>
      <c r="M475" s="222" t="s">
        <v>21</v>
      </c>
      <c r="N475" s="223" t="s">
        <v>41</v>
      </c>
      <c r="O475" s="47"/>
      <c r="P475" s="224">
        <f>O475*H475</f>
        <v>0</v>
      </c>
      <c r="Q475" s="224">
        <v>0</v>
      </c>
      <c r="R475" s="224">
        <f>Q475*H475</f>
        <v>0</v>
      </c>
      <c r="S475" s="224">
        <v>0.0018699999999999999</v>
      </c>
      <c r="T475" s="225">
        <f>S475*H475</f>
        <v>0.016493399999999998</v>
      </c>
      <c r="AR475" s="24" t="s">
        <v>259</v>
      </c>
      <c r="AT475" s="24" t="s">
        <v>160</v>
      </c>
      <c r="AU475" s="24" t="s">
        <v>86</v>
      </c>
      <c r="AY475" s="24" t="s">
        <v>157</v>
      </c>
      <c r="BE475" s="226">
        <f>IF(N475="základní",J475,0)</f>
        <v>0</v>
      </c>
      <c r="BF475" s="226">
        <f>IF(N475="snížená",J475,0)</f>
        <v>0</v>
      </c>
      <c r="BG475" s="226">
        <f>IF(N475="zákl. přenesená",J475,0)</f>
        <v>0</v>
      </c>
      <c r="BH475" s="226">
        <f>IF(N475="sníž. přenesená",J475,0)</f>
        <v>0</v>
      </c>
      <c r="BI475" s="226">
        <f>IF(N475="nulová",J475,0)</f>
        <v>0</v>
      </c>
      <c r="BJ475" s="24" t="s">
        <v>75</v>
      </c>
      <c r="BK475" s="226">
        <f>ROUND(I475*H475,2)</f>
        <v>0</v>
      </c>
      <c r="BL475" s="24" t="s">
        <v>259</v>
      </c>
      <c r="BM475" s="24" t="s">
        <v>787</v>
      </c>
    </row>
    <row r="476" s="12" customFormat="1">
      <c r="B476" s="239"/>
      <c r="C476" s="240"/>
      <c r="D476" s="229" t="s">
        <v>166</v>
      </c>
      <c r="E476" s="241" t="s">
        <v>21</v>
      </c>
      <c r="F476" s="242" t="s">
        <v>500</v>
      </c>
      <c r="G476" s="240"/>
      <c r="H476" s="241" t="s">
        <v>21</v>
      </c>
      <c r="I476" s="243"/>
      <c r="J476" s="240"/>
      <c r="K476" s="240"/>
      <c r="L476" s="244"/>
      <c r="M476" s="245"/>
      <c r="N476" s="246"/>
      <c r="O476" s="246"/>
      <c r="P476" s="246"/>
      <c r="Q476" s="246"/>
      <c r="R476" s="246"/>
      <c r="S476" s="246"/>
      <c r="T476" s="247"/>
      <c r="AT476" s="248" t="s">
        <v>166</v>
      </c>
      <c r="AU476" s="248" t="s">
        <v>86</v>
      </c>
      <c r="AV476" s="12" t="s">
        <v>75</v>
      </c>
      <c r="AW476" s="12" t="s">
        <v>33</v>
      </c>
      <c r="AX476" s="12" t="s">
        <v>70</v>
      </c>
      <c r="AY476" s="248" t="s">
        <v>157</v>
      </c>
    </row>
    <row r="477" s="11" customFormat="1">
      <c r="B477" s="227"/>
      <c r="C477" s="228"/>
      <c r="D477" s="229" t="s">
        <v>166</v>
      </c>
      <c r="E477" s="230" t="s">
        <v>21</v>
      </c>
      <c r="F477" s="231" t="s">
        <v>788</v>
      </c>
      <c r="G477" s="228"/>
      <c r="H477" s="232">
        <v>4.4699999999999998</v>
      </c>
      <c r="I477" s="233"/>
      <c r="J477" s="228"/>
      <c r="K477" s="228"/>
      <c r="L477" s="234"/>
      <c r="M477" s="235"/>
      <c r="N477" s="236"/>
      <c r="O477" s="236"/>
      <c r="P477" s="236"/>
      <c r="Q477" s="236"/>
      <c r="R477" s="236"/>
      <c r="S477" s="236"/>
      <c r="T477" s="237"/>
      <c r="AT477" s="238" t="s">
        <v>166</v>
      </c>
      <c r="AU477" s="238" t="s">
        <v>86</v>
      </c>
      <c r="AV477" s="11" t="s">
        <v>86</v>
      </c>
      <c r="AW477" s="11" t="s">
        <v>33</v>
      </c>
      <c r="AX477" s="11" t="s">
        <v>70</v>
      </c>
      <c r="AY477" s="238" t="s">
        <v>157</v>
      </c>
    </row>
    <row r="478" s="11" customFormat="1">
      <c r="B478" s="227"/>
      <c r="C478" s="228"/>
      <c r="D478" s="229" t="s">
        <v>166</v>
      </c>
      <c r="E478" s="230" t="s">
        <v>21</v>
      </c>
      <c r="F478" s="231" t="s">
        <v>789</v>
      </c>
      <c r="G478" s="228"/>
      <c r="H478" s="232">
        <v>4.3499999999999996</v>
      </c>
      <c r="I478" s="233"/>
      <c r="J478" s="228"/>
      <c r="K478" s="228"/>
      <c r="L478" s="234"/>
      <c r="M478" s="235"/>
      <c r="N478" s="236"/>
      <c r="O478" s="236"/>
      <c r="P478" s="236"/>
      <c r="Q478" s="236"/>
      <c r="R478" s="236"/>
      <c r="S478" s="236"/>
      <c r="T478" s="237"/>
      <c r="AT478" s="238" t="s">
        <v>166</v>
      </c>
      <c r="AU478" s="238" t="s">
        <v>86</v>
      </c>
      <c r="AV478" s="11" t="s">
        <v>86</v>
      </c>
      <c r="AW478" s="11" t="s">
        <v>33</v>
      </c>
      <c r="AX478" s="11" t="s">
        <v>70</v>
      </c>
      <c r="AY478" s="238" t="s">
        <v>157</v>
      </c>
    </row>
    <row r="479" s="13" customFormat="1">
      <c r="B479" s="249"/>
      <c r="C479" s="250"/>
      <c r="D479" s="229" t="s">
        <v>166</v>
      </c>
      <c r="E479" s="251" t="s">
        <v>21</v>
      </c>
      <c r="F479" s="252" t="s">
        <v>176</v>
      </c>
      <c r="G479" s="250"/>
      <c r="H479" s="253">
        <v>8.8200000000000003</v>
      </c>
      <c r="I479" s="254"/>
      <c r="J479" s="250"/>
      <c r="K479" s="250"/>
      <c r="L479" s="255"/>
      <c r="M479" s="256"/>
      <c r="N479" s="257"/>
      <c r="O479" s="257"/>
      <c r="P479" s="257"/>
      <c r="Q479" s="257"/>
      <c r="R479" s="257"/>
      <c r="S479" s="257"/>
      <c r="T479" s="258"/>
      <c r="AT479" s="259" t="s">
        <v>166</v>
      </c>
      <c r="AU479" s="259" t="s">
        <v>86</v>
      </c>
      <c r="AV479" s="13" t="s">
        <v>164</v>
      </c>
      <c r="AW479" s="13" t="s">
        <v>33</v>
      </c>
      <c r="AX479" s="13" t="s">
        <v>75</v>
      </c>
      <c r="AY479" s="259" t="s">
        <v>157</v>
      </c>
    </row>
    <row r="480" s="1" customFormat="1" ht="16.5" customHeight="1">
      <c r="B480" s="46"/>
      <c r="C480" s="215" t="s">
        <v>790</v>
      </c>
      <c r="D480" s="215" t="s">
        <v>160</v>
      </c>
      <c r="E480" s="216" t="s">
        <v>791</v>
      </c>
      <c r="F480" s="217" t="s">
        <v>792</v>
      </c>
      <c r="G480" s="218" t="s">
        <v>100</v>
      </c>
      <c r="H480" s="219">
        <v>42.100000000000001</v>
      </c>
      <c r="I480" s="220"/>
      <c r="J480" s="221">
        <f>ROUND(I480*H480,2)</f>
        <v>0</v>
      </c>
      <c r="K480" s="217" t="s">
        <v>163</v>
      </c>
      <c r="L480" s="72"/>
      <c r="M480" s="222" t="s">
        <v>21</v>
      </c>
      <c r="N480" s="223" t="s">
        <v>41</v>
      </c>
      <c r="O480" s="47"/>
      <c r="P480" s="224">
        <f>O480*H480</f>
        <v>0</v>
      </c>
      <c r="Q480" s="224">
        <v>0</v>
      </c>
      <c r="R480" s="224">
        <f>Q480*H480</f>
        <v>0</v>
      </c>
      <c r="S480" s="224">
        <v>0.0018699999999999999</v>
      </c>
      <c r="T480" s="225">
        <f>S480*H480</f>
        <v>0.078727000000000005</v>
      </c>
      <c r="AR480" s="24" t="s">
        <v>259</v>
      </c>
      <c r="AT480" s="24" t="s">
        <v>160</v>
      </c>
      <c r="AU480" s="24" t="s">
        <v>86</v>
      </c>
      <c r="AY480" s="24" t="s">
        <v>157</v>
      </c>
      <c r="BE480" s="226">
        <f>IF(N480="základní",J480,0)</f>
        <v>0</v>
      </c>
      <c r="BF480" s="226">
        <f>IF(N480="snížená",J480,0)</f>
        <v>0</v>
      </c>
      <c r="BG480" s="226">
        <f>IF(N480="zákl. přenesená",J480,0)</f>
        <v>0</v>
      </c>
      <c r="BH480" s="226">
        <f>IF(N480="sníž. přenesená",J480,0)</f>
        <v>0</v>
      </c>
      <c r="BI480" s="226">
        <f>IF(N480="nulová",J480,0)</f>
        <v>0</v>
      </c>
      <c r="BJ480" s="24" t="s">
        <v>75</v>
      </c>
      <c r="BK480" s="226">
        <f>ROUND(I480*H480,2)</f>
        <v>0</v>
      </c>
      <c r="BL480" s="24" t="s">
        <v>259</v>
      </c>
      <c r="BM480" s="24" t="s">
        <v>793</v>
      </c>
    </row>
    <row r="481" s="12" customFormat="1">
      <c r="B481" s="239"/>
      <c r="C481" s="240"/>
      <c r="D481" s="229" t="s">
        <v>166</v>
      </c>
      <c r="E481" s="241" t="s">
        <v>21</v>
      </c>
      <c r="F481" s="242" t="s">
        <v>500</v>
      </c>
      <c r="G481" s="240"/>
      <c r="H481" s="241" t="s">
        <v>21</v>
      </c>
      <c r="I481" s="243"/>
      <c r="J481" s="240"/>
      <c r="K481" s="240"/>
      <c r="L481" s="244"/>
      <c r="M481" s="245"/>
      <c r="N481" s="246"/>
      <c r="O481" s="246"/>
      <c r="P481" s="246"/>
      <c r="Q481" s="246"/>
      <c r="R481" s="246"/>
      <c r="S481" s="246"/>
      <c r="T481" s="247"/>
      <c r="AT481" s="248" t="s">
        <v>166</v>
      </c>
      <c r="AU481" s="248" t="s">
        <v>86</v>
      </c>
      <c r="AV481" s="12" t="s">
        <v>75</v>
      </c>
      <c r="AW481" s="12" t="s">
        <v>33</v>
      </c>
      <c r="AX481" s="12" t="s">
        <v>70</v>
      </c>
      <c r="AY481" s="248" t="s">
        <v>157</v>
      </c>
    </row>
    <row r="482" s="11" customFormat="1">
      <c r="B482" s="227"/>
      <c r="C482" s="228"/>
      <c r="D482" s="229" t="s">
        <v>166</v>
      </c>
      <c r="E482" s="230" t="s">
        <v>21</v>
      </c>
      <c r="F482" s="231" t="s">
        <v>794</v>
      </c>
      <c r="G482" s="228"/>
      <c r="H482" s="232">
        <v>42.100000000000001</v>
      </c>
      <c r="I482" s="233"/>
      <c r="J482" s="228"/>
      <c r="K482" s="228"/>
      <c r="L482" s="234"/>
      <c r="M482" s="235"/>
      <c r="N482" s="236"/>
      <c r="O482" s="236"/>
      <c r="P482" s="236"/>
      <c r="Q482" s="236"/>
      <c r="R482" s="236"/>
      <c r="S482" s="236"/>
      <c r="T482" s="237"/>
      <c r="AT482" s="238" t="s">
        <v>166</v>
      </c>
      <c r="AU482" s="238" t="s">
        <v>86</v>
      </c>
      <c r="AV482" s="11" t="s">
        <v>86</v>
      </c>
      <c r="AW482" s="11" t="s">
        <v>33</v>
      </c>
      <c r="AX482" s="11" t="s">
        <v>75</v>
      </c>
      <c r="AY482" s="238" t="s">
        <v>157</v>
      </c>
    </row>
    <row r="483" s="1" customFormat="1" ht="16.5" customHeight="1">
      <c r="B483" s="46"/>
      <c r="C483" s="215" t="s">
        <v>795</v>
      </c>
      <c r="D483" s="215" t="s">
        <v>160</v>
      </c>
      <c r="E483" s="216" t="s">
        <v>796</v>
      </c>
      <c r="F483" s="217" t="s">
        <v>797</v>
      </c>
      <c r="G483" s="218" t="s">
        <v>100</v>
      </c>
      <c r="H483" s="219">
        <v>18.699999999999999</v>
      </c>
      <c r="I483" s="220"/>
      <c r="J483" s="221">
        <f>ROUND(I483*H483,2)</f>
        <v>0</v>
      </c>
      <c r="K483" s="217" t="s">
        <v>163</v>
      </c>
      <c r="L483" s="72"/>
      <c r="M483" s="222" t="s">
        <v>21</v>
      </c>
      <c r="N483" s="223" t="s">
        <v>41</v>
      </c>
      <c r="O483" s="47"/>
      <c r="P483" s="224">
        <f>O483*H483</f>
        <v>0</v>
      </c>
      <c r="Q483" s="224">
        <v>0</v>
      </c>
      <c r="R483" s="224">
        <f>Q483*H483</f>
        <v>0</v>
      </c>
      <c r="S483" s="224">
        <v>0.00348</v>
      </c>
      <c r="T483" s="225">
        <f>S483*H483</f>
        <v>0.065075999999999995</v>
      </c>
      <c r="AR483" s="24" t="s">
        <v>259</v>
      </c>
      <c r="AT483" s="24" t="s">
        <v>160</v>
      </c>
      <c r="AU483" s="24" t="s">
        <v>86</v>
      </c>
      <c r="AY483" s="24" t="s">
        <v>157</v>
      </c>
      <c r="BE483" s="226">
        <f>IF(N483="základní",J483,0)</f>
        <v>0</v>
      </c>
      <c r="BF483" s="226">
        <f>IF(N483="snížená",J483,0)</f>
        <v>0</v>
      </c>
      <c r="BG483" s="226">
        <f>IF(N483="zákl. přenesená",J483,0)</f>
        <v>0</v>
      </c>
      <c r="BH483" s="226">
        <f>IF(N483="sníž. přenesená",J483,0)</f>
        <v>0</v>
      </c>
      <c r="BI483" s="226">
        <f>IF(N483="nulová",J483,0)</f>
        <v>0</v>
      </c>
      <c r="BJ483" s="24" t="s">
        <v>75</v>
      </c>
      <c r="BK483" s="226">
        <f>ROUND(I483*H483,2)</f>
        <v>0</v>
      </c>
      <c r="BL483" s="24" t="s">
        <v>259</v>
      </c>
      <c r="BM483" s="24" t="s">
        <v>798</v>
      </c>
    </row>
    <row r="484" s="12" customFormat="1">
      <c r="B484" s="239"/>
      <c r="C484" s="240"/>
      <c r="D484" s="229" t="s">
        <v>166</v>
      </c>
      <c r="E484" s="241" t="s">
        <v>21</v>
      </c>
      <c r="F484" s="242" t="s">
        <v>500</v>
      </c>
      <c r="G484" s="240"/>
      <c r="H484" s="241" t="s">
        <v>21</v>
      </c>
      <c r="I484" s="243"/>
      <c r="J484" s="240"/>
      <c r="K484" s="240"/>
      <c r="L484" s="244"/>
      <c r="M484" s="245"/>
      <c r="N484" s="246"/>
      <c r="O484" s="246"/>
      <c r="P484" s="246"/>
      <c r="Q484" s="246"/>
      <c r="R484" s="246"/>
      <c r="S484" s="246"/>
      <c r="T484" s="247"/>
      <c r="AT484" s="248" t="s">
        <v>166</v>
      </c>
      <c r="AU484" s="248" t="s">
        <v>86</v>
      </c>
      <c r="AV484" s="12" t="s">
        <v>75</v>
      </c>
      <c r="AW484" s="12" t="s">
        <v>33</v>
      </c>
      <c r="AX484" s="12" t="s">
        <v>70</v>
      </c>
      <c r="AY484" s="248" t="s">
        <v>157</v>
      </c>
    </row>
    <row r="485" s="11" customFormat="1">
      <c r="B485" s="227"/>
      <c r="C485" s="228"/>
      <c r="D485" s="229" t="s">
        <v>166</v>
      </c>
      <c r="E485" s="230" t="s">
        <v>21</v>
      </c>
      <c r="F485" s="231" t="s">
        <v>799</v>
      </c>
      <c r="G485" s="228"/>
      <c r="H485" s="232">
        <v>18.699999999999999</v>
      </c>
      <c r="I485" s="233"/>
      <c r="J485" s="228"/>
      <c r="K485" s="228"/>
      <c r="L485" s="234"/>
      <c r="M485" s="235"/>
      <c r="N485" s="236"/>
      <c r="O485" s="236"/>
      <c r="P485" s="236"/>
      <c r="Q485" s="236"/>
      <c r="R485" s="236"/>
      <c r="S485" s="236"/>
      <c r="T485" s="237"/>
      <c r="AT485" s="238" t="s">
        <v>166</v>
      </c>
      <c r="AU485" s="238" t="s">
        <v>86</v>
      </c>
      <c r="AV485" s="11" t="s">
        <v>86</v>
      </c>
      <c r="AW485" s="11" t="s">
        <v>33</v>
      </c>
      <c r="AX485" s="11" t="s">
        <v>75</v>
      </c>
      <c r="AY485" s="238" t="s">
        <v>157</v>
      </c>
    </row>
    <row r="486" s="1" customFormat="1" ht="16.5" customHeight="1">
      <c r="B486" s="46"/>
      <c r="C486" s="215" t="s">
        <v>800</v>
      </c>
      <c r="D486" s="215" t="s">
        <v>160</v>
      </c>
      <c r="E486" s="216" t="s">
        <v>801</v>
      </c>
      <c r="F486" s="217" t="s">
        <v>802</v>
      </c>
      <c r="G486" s="218" t="s">
        <v>208</v>
      </c>
      <c r="H486" s="219">
        <v>7</v>
      </c>
      <c r="I486" s="220"/>
      <c r="J486" s="221">
        <f>ROUND(I486*H486,2)</f>
        <v>0</v>
      </c>
      <c r="K486" s="217" t="s">
        <v>163</v>
      </c>
      <c r="L486" s="72"/>
      <c r="M486" s="222" t="s">
        <v>21</v>
      </c>
      <c r="N486" s="223" t="s">
        <v>41</v>
      </c>
      <c r="O486" s="47"/>
      <c r="P486" s="224">
        <f>O486*H486</f>
        <v>0</v>
      </c>
      <c r="Q486" s="224">
        <v>0</v>
      </c>
      <c r="R486" s="224">
        <f>Q486*H486</f>
        <v>0</v>
      </c>
      <c r="S486" s="224">
        <v>0.0090600000000000003</v>
      </c>
      <c r="T486" s="225">
        <f>S486*H486</f>
        <v>0.063420000000000004</v>
      </c>
      <c r="AR486" s="24" t="s">
        <v>259</v>
      </c>
      <c r="AT486" s="24" t="s">
        <v>160</v>
      </c>
      <c r="AU486" s="24" t="s">
        <v>86</v>
      </c>
      <c r="AY486" s="24" t="s">
        <v>157</v>
      </c>
      <c r="BE486" s="226">
        <f>IF(N486="základní",J486,0)</f>
        <v>0</v>
      </c>
      <c r="BF486" s="226">
        <f>IF(N486="snížená",J486,0)</f>
        <v>0</v>
      </c>
      <c r="BG486" s="226">
        <f>IF(N486="zákl. přenesená",J486,0)</f>
        <v>0</v>
      </c>
      <c r="BH486" s="226">
        <f>IF(N486="sníž. přenesená",J486,0)</f>
        <v>0</v>
      </c>
      <c r="BI486" s="226">
        <f>IF(N486="nulová",J486,0)</f>
        <v>0</v>
      </c>
      <c r="BJ486" s="24" t="s">
        <v>75</v>
      </c>
      <c r="BK486" s="226">
        <f>ROUND(I486*H486,2)</f>
        <v>0</v>
      </c>
      <c r="BL486" s="24" t="s">
        <v>259</v>
      </c>
      <c r="BM486" s="24" t="s">
        <v>803</v>
      </c>
    </row>
    <row r="487" s="12" customFormat="1">
      <c r="B487" s="239"/>
      <c r="C487" s="240"/>
      <c r="D487" s="229" t="s">
        <v>166</v>
      </c>
      <c r="E487" s="241" t="s">
        <v>21</v>
      </c>
      <c r="F487" s="242" t="s">
        <v>804</v>
      </c>
      <c r="G487" s="240"/>
      <c r="H487" s="241" t="s">
        <v>21</v>
      </c>
      <c r="I487" s="243"/>
      <c r="J487" s="240"/>
      <c r="K487" s="240"/>
      <c r="L487" s="244"/>
      <c r="M487" s="245"/>
      <c r="N487" s="246"/>
      <c r="O487" s="246"/>
      <c r="P487" s="246"/>
      <c r="Q487" s="246"/>
      <c r="R487" s="246"/>
      <c r="S487" s="246"/>
      <c r="T487" s="247"/>
      <c r="AT487" s="248" t="s">
        <v>166</v>
      </c>
      <c r="AU487" s="248" t="s">
        <v>86</v>
      </c>
      <c r="AV487" s="12" t="s">
        <v>75</v>
      </c>
      <c r="AW487" s="12" t="s">
        <v>33</v>
      </c>
      <c r="AX487" s="12" t="s">
        <v>70</v>
      </c>
      <c r="AY487" s="248" t="s">
        <v>157</v>
      </c>
    </row>
    <row r="488" s="11" customFormat="1">
      <c r="B488" s="227"/>
      <c r="C488" s="228"/>
      <c r="D488" s="229" t="s">
        <v>166</v>
      </c>
      <c r="E488" s="230" t="s">
        <v>21</v>
      </c>
      <c r="F488" s="231" t="s">
        <v>805</v>
      </c>
      <c r="G488" s="228"/>
      <c r="H488" s="232">
        <v>7</v>
      </c>
      <c r="I488" s="233"/>
      <c r="J488" s="228"/>
      <c r="K488" s="228"/>
      <c r="L488" s="234"/>
      <c r="M488" s="235"/>
      <c r="N488" s="236"/>
      <c r="O488" s="236"/>
      <c r="P488" s="236"/>
      <c r="Q488" s="236"/>
      <c r="R488" s="236"/>
      <c r="S488" s="236"/>
      <c r="T488" s="237"/>
      <c r="AT488" s="238" t="s">
        <v>166</v>
      </c>
      <c r="AU488" s="238" t="s">
        <v>86</v>
      </c>
      <c r="AV488" s="11" t="s">
        <v>86</v>
      </c>
      <c r="AW488" s="11" t="s">
        <v>33</v>
      </c>
      <c r="AX488" s="11" t="s">
        <v>75</v>
      </c>
      <c r="AY488" s="238" t="s">
        <v>157</v>
      </c>
    </row>
    <row r="489" s="1" customFormat="1" ht="25.5" customHeight="1">
      <c r="B489" s="46"/>
      <c r="C489" s="215" t="s">
        <v>806</v>
      </c>
      <c r="D489" s="215" t="s">
        <v>160</v>
      </c>
      <c r="E489" s="216" t="s">
        <v>807</v>
      </c>
      <c r="F489" s="217" t="s">
        <v>808</v>
      </c>
      <c r="G489" s="218" t="s">
        <v>100</v>
      </c>
      <c r="H489" s="219">
        <v>21.600000000000001</v>
      </c>
      <c r="I489" s="220"/>
      <c r="J489" s="221">
        <f>ROUND(I489*H489,2)</f>
        <v>0</v>
      </c>
      <c r="K489" s="217" t="s">
        <v>163</v>
      </c>
      <c r="L489" s="72"/>
      <c r="M489" s="222" t="s">
        <v>21</v>
      </c>
      <c r="N489" s="223" t="s">
        <v>41</v>
      </c>
      <c r="O489" s="47"/>
      <c r="P489" s="224">
        <f>O489*H489</f>
        <v>0</v>
      </c>
      <c r="Q489" s="224">
        <v>0</v>
      </c>
      <c r="R489" s="224">
        <f>Q489*H489</f>
        <v>0</v>
      </c>
      <c r="S489" s="224">
        <v>0.00191</v>
      </c>
      <c r="T489" s="225">
        <f>S489*H489</f>
        <v>0.041256000000000001</v>
      </c>
      <c r="AR489" s="24" t="s">
        <v>259</v>
      </c>
      <c r="AT489" s="24" t="s">
        <v>160</v>
      </c>
      <c r="AU489" s="24" t="s">
        <v>86</v>
      </c>
      <c r="AY489" s="24" t="s">
        <v>157</v>
      </c>
      <c r="BE489" s="226">
        <f>IF(N489="základní",J489,0)</f>
        <v>0</v>
      </c>
      <c r="BF489" s="226">
        <f>IF(N489="snížená",J489,0)</f>
        <v>0</v>
      </c>
      <c r="BG489" s="226">
        <f>IF(N489="zákl. přenesená",J489,0)</f>
        <v>0</v>
      </c>
      <c r="BH489" s="226">
        <f>IF(N489="sníž. přenesená",J489,0)</f>
        <v>0</v>
      </c>
      <c r="BI489" s="226">
        <f>IF(N489="nulová",J489,0)</f>
        <v>0</v>
      </c>
      <c r="BJ489" s="24" t="s">
        <v>75</v>
      </c>
      <c r="BK489" s="226">
        <f>ROUND(I489*H489,2)</f>
        <v>0</v>
      </c>
      <c r="BL489" s="24" t="s">
        <v>259</v>
      </c>
      <c r="BM489" s="24" t="s">
        <v>809</v>
      </c>
    </row>
    <row r="490" s="12" customFormat="1">
      <c r="B490" s="239"/>
      <c r="C490" s="240"/>
      <c r="D490" s="229" t="s">
        <v>166</v>
      </c>
      <c r="E490" s="241" t="s">
        <v>21</v>
      </c>
      <c r="F490" s="242" t="s">
        <v>173</v>
      </c>
      <c r="G490" s="240"/>
      <c r="H490" s="241" t="s">
        <v>21</v>
      </c>
      <c r="I490" s="243"/>
      <c r="J490" s="240"/>
      <c r="K490" s="240"/>
      <c r="L490" s="244"/>
      <c r="M490" s="245"/>
      <c r="N490" s="246"/>
      <c r="O490" s="246"/>
      <c r="P490" s="246"/>
      <c r="Q490" s="246"/>
      <c r="R490" s="246"/>
      <c r="S490" s="246"/>
      <c r="T490" s="247"/>
      <c r="AT490" s="248" t="s">
        <v>166</v>
      </c>
      <c r="AU490" s="248" t="s">
        <v>86</v>
      </c>
      <c r="AV490" s="12" t="s">
        <v>75</v>
      </c>
      <c r="AW490" s="12" t="s">
        <v>33</v>
      </c>
      <c r="AX490" s="12" t="s">
        <v>70</v>
      </c>
      <c r="AY490" s="248" t="s">
        <v>157</v>
      </c>
    </row>
    <row r="491" s="11" customFormat="1">
      <c r="B491" s="227"/>
      <c r="C491" s="228"/>
      <c r="D491" s="229" t="s">
        <v>166</v>
      </c>
      <c r="E491" s="230" t="s">
        <v>21</v>
      </c>
      <c r="F491" s="231" t="s">
        <v>810</v>
      </c>
      <c r="G491" s="228"/>
      <c r="H491" s="232">
        <v>17.199999999999999</v>
      </c>
      <c r="I491" s="233"/>
      <c r="J491" s="228"/>
      <c r="K491" s="228"/>
      <c r="L491" s="234"/>
      <c r="M491" s="235"/>
      <c r="N491" s="236"/>
      <c r="O491" s="236"/>
      <c r="P491" s="236"/>
      <c r="Q491" s="236"/>
      <c r="R491" s="236"/>
      <c r="S491" s="236"/>
      <c r="T491" s="237"/>
      <c r="AT491" s="238" t="s">
        <v>166</v>
      </c>
      <c r="AU491" s="238" t="s">
        <v>86</v>
      </c>
      <c r="AV491" s="11" t="s">
        <v>86</v>
      </c>
      <c r="AW491" s="11" t="s">
        <v>33</v>
      </c>
      <c r="AX491" s="11" t="s">
        <v>70</v>
      </c>
      <c r="AY491" s="238" t="s">
        <v>157</v>
      </c>
    </row>
    <row r="492" s="11" customFormat="1">
      <c r="B492" s="227"/>
      <c r="C492" s="228"/>
      <c r="D492" s="229" t="s">
        <v>166</v>
      </c>
      <c r="E492" s="230" t="s">
        <v>21</v>
      </c>
      <c r="F492" s="231" t="s">
        <v>811</v>
      </c>
      <c r="G492" s="228"/>
      <c r="H492" s="232">
        <v>4.4000000000000004</v>
      </c>
      <c r="I492" s="233"/>
      <c r="J492" s="228"/>
      <c r="K492" s="228"/>
      <c r="L492" s="234"/>
      <c r="M492" s="235"/>
      <c r="N492" s="236"/>
      <c r="O492" s="236"/>
      <c r="P492" s="236"/>
      <c r="Q492" s="236"/>
      <c r="R492" s="236"/>
      <c r="S492" s="236"/>
      <c r="T492" s="237"/>
      <c r="AT492" s="238" t="s">
        <v>166</v>
      </c>
      <c r="AU492" s="238" t="s">
        <v>86</v>
      </c>
      <c r="AV492" s="11" t="s">
        <v>86</v>
      </c>
      <c r="AW492" s="11" t="s">
        <v>33</v>
      </c>
      <c r="AX492" s="11" t="s">
        <v>70</v>
      </c>
      <c r="AY492" s="238" t="s">
        <v>157</v>
      </c>
    </row>
    <row r="493" s="13" customFormat="1">
      <c r="B493" s="249"/>
      <c r="C493" s="250"/>
      <c r="D493" s="229" t="s">
        <v>166</v>
      </c>
      <c r="E493" s="251" t="s">
        <v>21</v>
      </c>
      <c r="F493" s="252" t="s">
        <v>176</v>
      </c>
      <c r="G493" s="250"/>
      <c r="H493" s="253">
        <v>21.600000000000001</v>
      </c>
      <c r="I493" s="254"/>
      <c r="J493" s="250"/>
      <c r="K493" s="250"/>
      <c r="L493" s="255"/>
      <c r="M493" s="256"/>
      <c r="N493" s="257"/>
      <c r="O493" s="257"/>
      <c r="P493" s="257"/>
      <c r="Q493" s="257"/>
      <c r="R493" s="257"/>
      <c r="S493" s="257"/>
      <c r="T493" s="258"/>
      <c r="AT493" s="259" t="s">
        <v>166</v>
      </c>
      <c r="AU493" s="259" t="s">
        <v>86</v>
      </c>
      <c r="AV493" s="13" t="s">
        <v>164</v>
      </c>
      <c r="AW493" s="13" t="s">
        <v>33</v>
      </c>
      <c r="AX493" s="13" t="s">
        <v>75</v>
      </c>
      <c r="AY493" s="259" t="s">
        <v>157</v>
      </c>
    </row>
    <row r="494" s="1" customFormat="1" ht="16.5" customHeight="1">
      <c r="B494" s="46"/>
      <c r="C494" s="215" t="s">
        <v>812</v>
      </c>
      <c r="D494" s="215" t="s">
        <v>160</v>
      </c>
      <c r="E494" s="216" t="s">
        <v>813</v>
      </c>
      <c r="F494" s="217" t="s">
        <v>814</v>
      </c>
      <c r="G494" s="218" t="s">
        <v>100</v>
      </c>
      <c r="H494" s="219">
        <v>5</v>
      </c>
      <c r="I494" s="220"/>
      <c r="J494" s="221">
        <f>ROUND(I494*H494,2)</f>
        <v>0</v>
      </c>
      <c r="K494" s="217" t="s">
        <v>163</v>
      </c>
      <c r="L494" s="72"/>
      <c r="M494" s="222" t="s">
        <v>21</v>
      </c>
      <c r="N494" s="223" t="s">
        <v>41</v>
      </c>
      <c r="O494" s="47"/>
      <c r="P494" s="224">
        <f>O494*H494</f>
        <v>0</v>
      </c>
      <c r="Q494" s="224">
        <v>0</v>
      </c>
      <c r="R494" s="224">
        <f>Q494*H494</f>
        <v>0</v>
      </c>
      <c r="S494" s="224">
        <v>0.0022300000000000002</v>
      </c>
      <c r="T494" s="225">
        <f>S494*H494</f>
        <v>0.01115</v>
      </c>
      <c r="AR494" s="24" t="s">
        <v>259</v>
      </c>
      <c r="AT494" s="24" t="s">
        <v>160</v>
      </c>
      <c r="AU494" s="24" t="s">
        <v>86</v>
      </c>
      <c r="AY494" s="24" t="s">
        <v>157</v>
      </c>
      <c r="BE494" s="226">
        <f>IF(N494="základní",J494,0)</f>
        <v>0</v>
      </c>
      <c r="BF494" s="226">
        <f>IF(N494="snížená",J494,0)</f>
        <v>0</v>
      </c>
      <c r="BG494" s="226">
        <f>IF(N494="zákl. přenesená",J494,0)</f>
        <v>0</v>
      </c>
      <c r="BH494" s="226">
        <f>IF(N494="sníž. přenesená",J494,0)</f>
        <v>0</v>
      </c>
      <c r="BI494" s="226">
        <f>IF(N494="nulová",J494,0)</f>
        <v>0</v>
      </c>
      <c r="BJ494" s="24" t="s">
        <v>75</v>
      </c>
      <c r="BK494" s="226">
        <f>ROUND(I494*H494,2)</f>
        <v>0</v>
      </c>
      <c r="BL494" s="24" t="s">
        <v>259</v>
      </c>
      <c r="BM494" s="24" t="s">
        <v>815</v>
      </c>
    </row>
    <row r="495" s="11" customFormat="1">
      <c r="B495" s="227"/>
      <c r="C495" s="228"/>
      <c r="D495" s="229" t="s">
        <v>166</v>
      </c>
      <c r="E495" s="230" t="s">
        <v>21</v>
      </c>
      <c r="F495" s="231" t="s">
        <v>816</v>
      </c>
      <c r="G495" s="228"/>
      <c r="H495" s="232">
        <v>5</v>
      </c>
      <c r="I495" s="233"/>
      <c r="J495" s="228"/>
      <c r="K495" s="228"/>
      <c r="L495" s="234"/>
      <c r="M495" s="235"/>
      <c r="N495" s="236"/>
      <c r="O495" s="236"/>
      <c r="P495" s="236"/>
      <c r="Q495" s="236"/>
      <c r="R495" s="236"/>
      <c r="S495" s="236"/>
      <c r="T495" s="237"/>
      <c r="AT495" s="238" t="s">
        <v>166</v>
      </c>
      <c r="AU495" s="238" t="s">
        <v>86</v>
      </c>
      <c r="AV495" s="11" t="s">
        <v>86</v>
      </c>
      <c r="AW495" s="11" t="s">
        <v>33</v>
      </c>
      <c r="AX495" s="11" t="s">
        <v>75</v>
      </c>
      <c r="AY495" s="238" t="s">
        <v>157</v>
      </c>
    </row>
    <row r="496" s="1" customFormat="1" ht="16.5" customHeight="1">
      <c r="B496" s="46"/>
      <c r="C496" s="215" t="s">
        <v>817</v>
      </c>
      <c r="D496" s="215" t="s">
        <v>160</v>
      </c>
      <c r="E496" s="216" t="s">
        <v>818</v>
      </c>
      <c r="F496" s="217" t="s">
        <v>819</v>
      </c>
      <c r="G496" s="218" t="s">
        <v>100</v>
      </c>
      <c r="H496" s="219">
        <v>34.060000000000002</v>
      </c>
      <c r="I496" s="220"/>
      <c r="J496" s="221">
        <f>ROUND(I496*H496,2)</f>
        <v>0</v>
      </c>
      <c r="K496" s="217" t="s">
        <v>163</v>
      </c>
      <c r="L496" s="72"/>
      <c r="M496" s="222" t="s">
        <v>21</v>
      </c>
      <c r="N496" s="223" t="s">
        <v>41</v>
      </c>
      <c r="O496" s="47"/>
      <c r="P496" s="224">
        <f>O496*H496</f>
        <v>0</v>
      </c>
      <c r="Q496" s="224">
        <v>0</v>
      </c>
      <c r="R496" s="224">
        <f>Q496*H496</f>
        <v>0</v>
      </c>
      <c r="S496" s="224">
        <v>0.00175</v>
      </c>
      <c r="T496" s="225">
        <f>S496*H496</f>
        <v>0.059605000000000005</v>
      </c>
      <c r="AR496" s="24" t="s">
        <v>259</v>
      </c>
      <c r="AT496" s="24" t="s">
        <v>160</v>
      </c>
      <c r="AU496" s="24" t="s">
        <v>86</v>
      </c>
      <c r="AY496" s="24" t="s">
        <v>157</v>
      </c>
      <c r="BE496" s="226">
        <f>IF(N496="základní",J496,0)</f>
        <v>0</v>
      </c>
      <c r="BF496" s="226">
        <f>IF(N496="snížená",J496,0)</f>
        <v>0</v>
      </c>
      <c r="BG496" s="226">
        <f>IF(N496="zákl. přenesená",J496,0)</f>
        <v>0</v>
      </c>
      <c r="BH496" s="226">
        <f>IF(N496="sníž. přenesená",J496,0)</f>
        <v>0</v>
      </c>
      <c r="BI496" s="226">
        <f>IF(N496="nulová",J496,0)</f>
        <v>0</v>
      </c>
      <c r="BJ496" s="24" t="s">
        <v>75</v>
      </c>
      <c r="BK496" s="226">
        <f>ROUND(I496*H496,2)</f>
        <v>0</v>
      </c>
      <c r="BL496" s="24" t="s">
        <v>259</v>
      </c>
      <c r="BM496" s="24" t="s">
        <v>820</v>
      </c>
    </row>
    <row r="497" s="12" customFormat="1">
      <c r="B497" s="239"/>
      <c r="C497" s="240"/>
      <c r="D497" s="229" t="s">
        <v>166</v>
      </c>
      <c r="E497" s="241" t="s">
        <v>21</v>
      </c>
      <c r="F497" s="242" t="s">
        <v>500</v>
      </c>
      <c r="G497" s="240"/>
      <c r="H497" s="241" t="s">
        <v>21</v>
      </c>
      <c r="I497" s="243"/>
      <c r="J497" s="240"/>
      <c r="K497" s="240"/>
      <c r="L497" s="244"/>
      <c r="M497" s="245"/>
      <c r="N497" s="246"/>
      <c r="O497" s="246"/>
      <c r="P497" s="246"/>
      <c r="Q497" s="246"/>
      <c r="R497" s="246"/>
      <c r="S497" s="246"/>
      <c r="T497" s="247"/>
      <c r="AT497" s="248" t="s">
        <v>166</v>
      </c>
      <c r="AU497" s="248" t="s">
        <v>86</v>
      </c>
      <c r="AV497" s="12" t="s">
        <v>75</v>
      </c>
      <c r="AW497" s="12" t="s">
        <v>33</v>
      </c>
      <c r="AX497" s="12" t="s">
        <v>70</v>
      </c>
      <c r="AY497" s="248" t="s">
        <v>157</v>
      </c>
    </row>
    <row r="498" s="11" customFormat="1">
      <c r="B498" s="227"/>
      <c r="C498" s="228"/>
      <c r="D498" s="229" t="s">
        <v>166</v>
      </c>
      <c r="E498" s="230" t="s">
        <v>21</v>
      </c>
      <c r="F498" s="231" t="s">
        <v>821</v>
      </c>
      <c r="G498" s="228"/>
      <c r="H498" s="232">
        <v>24.66</v>
      </c>
      <c r="I498" s="233"/>
      <c r="J498" s="228"/>
      <c r="K498" s="228"/>
      <c r="L498" s="234"/>
      <c r="M498" s="235"/>
      <c r="N498" s="236"/>
      <c r="O498" s="236"/>
      <c r="P498" s="236"/>
      <c r="Q498" s="236"/>
      <c r="R498" s="236"/>
      <c r="S498" s="236"/>
      <c r="T498" s="237"/>
      <c r="AT498" s="238" t="s">
        <v>166</v>
      </c>
      <c r="AU498" s="238" t="s">
        <v>86</v>
      </c>
      <c r="AV498" s="11" t="s">
        <v>86</v>
      </c>
      <c r="AW498" s="11" t="s">
        <v>33</v>
      </c>
      <c r="AX498" s="11" t="s">
        <v>70</v>
      </c>
      <c r="AY498" s="238" t="s">
        <v>157</v>
      </c>
    </row>
    <row r="499" s="11" customFormat="1">
      <c r="B499" s="227"/>
      <c r="C499" s="228"/>
      <c r="D499" s="229" t="s">
        <v>166</v>
      </c>
      <c r="E499" s="230" t="s">
        <v>21</v>
      </c>
      <c r="F499" s="231" t="s">
        <v>822</v>
      </c>
      <c r="G499" s="228"/>
      <c r="H499" s="232">
        <v>9.4000000000000004</v>
      </c>
      <c r="I499" s="233"/>
      <c r="J499" s="228"/>
      <c r="K499" s="228"/>
      <c r="L499" s="234"/>
      <c r="M499" s="235"/>
      <c r="N499" s="236"/>
      <c r="O499" s="236"/>
      <c r="P499" s="236"/>
      <c r="Q499" s="236"/>
      <c r="R499" s="236"/>
      <c r="S499" s="236"/>
      <c r="T499" s="237"/>
      <c r="AT499" s="238" t="s">
        <v>166</v>
      </c>
      <c r="AU499" s="238" t="s">
        <v>86</v>
      </c>
      <c r="AV499" s="11" t="s">
        <v>86</v>
      </c>
      <c r="AW499" s="11" t="s">
        <v>33</v>
      </c>
      <c r="AX499" s="11" t="s">
        <v>70</v>
      </c>
      <c r="AY499" s="238" t="s">
        <v>157</v>
      </c>
    </row>
    <row r="500" s="13" customFormat="1">
      <c r="B500" s="249"/>
      <c r="C500" s="250"/>
      <c r="D500" s="229" t="s">
        <v>166</v>
      </c>
      <c r="E500" s="251" t="s">
        <v>21</v>
      </c>
      <c r="F500" s="252" t="s">
        <v>176</v>
      </c>
      <c r="G500" s="250"/>
      <c r="H500" s="253">
        <v>34.060000000000002</v>
      </c>
      <c r="I500" s="254"/>
      <c r="J500" s="250"/>
      <c r="K500" s="250"/>
      <c r="L500" s="255"/>
      <c r="M500" s="256"/>
      <c r="N500" s="257"/>
      <c r="O500" s="257"/>
      <c r="P500" s="257"/>
      <c r="Q500" s="257"/>
      <c r="R500" s="257"/>
      <c r="S500" s="257"/>
      <c r="T500" s="258"/>
      <c r="AT500" s="259" t="s">
        <v>166</v>
      </c>
      <c r="AU500" s="259" t="s">
        <v>86</v>
      </c>
      <c r="AV500" s="13" t="s">
        <v>164</v>
      </c>
      <c r="AW500" s="13" t="s">
        <v>33</v>
      </c>
      <c r="AX500" s="13" t="s">
        <v>75</v>
      </c>
      <c r="AY500" s="259" t="s">
        <v>157</v>
      </c>
    </row>
    <row r="501" s="1" customFormat="1" ht="25.5" customHeight="1">
      <c r="B501" s="46"/>
      <c r="C501" s="215" t="s">
        <v>823</v>
      </c>
      <c r="D501" s="215" t="s">
        <v>160</v>
      </c>
      <c r="E501" s="216" t="s">
        <v>824</v>
      </c>
      <c r="F501" s="217" t="s">
        <v>825</v>
      </c>
      <c r="G501" s="218" t="s">
        <v>208</v>
      </c>
      <c r="H501" s="219">
        <v>3</v>
      </c>
      <c r="I501" s="220"/>
      <c r="J501" s="221">
        <f>ROUND(I501*H501,2)</f>
        <v>0</v>
      </c>
      <c r="K501" s="217" t="s">
        <v>163</v>
      </c>
      <c r="L501" s="72"/>
      <c r="M501" s="222" t="s">
        <v>21</v>
      </c>
      <c r="N501" s="223" t="s">
        <v>41</v>
      </c>
      <c r="O501" s="47"/>
      <c r="P501" s="224">
        <f>O501*H501</f>
        <v>0</v>
      </c>
      <c r="Q501" s="224">
        <v>0</v>
      </c>
      <c r="R501" s="224">
        <f>Q501*H501</f>
        <v>0</v>
      </c>
      <c r="S501" s="224">
        <v>0.0018799999999999999</v>
      </c>
      <c r="T501" s="225">
        <f>S501*H501</f>
        <v>0.00564</v>
      </c>
      <c r="AR501" s="24" t="s">
        <v>259</v>
      </c>
      <c r="AT501" s="24" t="s">
        <v>160</v>
      </c>
      <c r="AU501" s="24" t="s">
        <v>86</v>
      </c>
      <c r="AY501" s="24" t="s">
        <v>157</v>
      </c>
      <c r="BE501" s="226">
        <f>IF(N501="základní",J501,0)</f>
        <v>0</v>
      </c>
      <c r="BF501" s="226">
        <f>IF(N501="snížená",J501,0)</f>
        <v>0</v>
      </c>
      <c r="BG501" s="226">
        <f>IF(N501="zákl. přenesená",J501,0)</f>
        <v>0</v>
      </c>
      <c r="BH501" s="226">
        <f>IF(N501="sníž. přenesená",J501,0)</f>
        <v>0</v>
      </c>
      <c r="BI501" s="226">
        <f>IF(N501="nulová",J501,0)</f>
        <v>0</v>
      </c>
      <c r="BJ501" s="24" t="s">
        <v>75</v>
      </c>
      <c r="BK501" s="226">
        <f>ROUND(I501*H501,2)</f>
        <v>0</v>
      </c>
      <c r="BL501" s="24" t="s">
        <v>259</v>
      </c>
      <c r="BM501" s="24" t="s">
        <v>826</v>
      </c>
    </row>
    <row r="502" s="12" customFormat="1">
      <c r="B502" s="239"/>
      <c r="C502" s="240"/>
      <c r="D502" s="229" t="s">
        <v>166</v>
      </c>
      <c r="E502" s="241" t="s">
        <v>21</v>
      </c>
      <c r="F502" s="242" t="s">
        <v>500</v>
      </c>
      <c r="G502" s="240"/>
      <c r="H502" s="241" t="s">
        <v>21</v>
      </c>
      <c r="I502" s="243"/>
      <c r="J502" s="240"/>
      <c r="K502" s="240"/>
      <c r="L502" s="244"/>
      <c r="M502" s="245"/>
      <c r="N502" s="246"/>
      <c r="O502" s="246"/>
      <c r="P502" s="246"/>
      <c r="Q502" s="246"/>
      <c r="R502" s="246"/>
      <c r="S502" s="246"/>
      <c r="T502" s="247"/>
      <c r="AT502" s="248" t="s">
        <v>166</v>
      </c>
      <c r="AU502" s="248" t="s">
        <v>86</v>
      </c>
      <c r="AV502" s="12" t="s">
        <v>75</v>
      </c>
      <c r="AW502" s="12" t="s">
        <v>33</v>
      </c>
      <c r="AX502" s="12" t="s">
        <v>70</v>
      </c>
      <c r="AY502" s="248" t="s">
        <v>157</v>
      </c>
    </row>
    <row r="503" s="11" customFormat="1">
      <c r="B503" s="227"/>
      <c r="C503" s="228"/>
      <c r="D503" s="229" t="s">
        <v>166</v>
      </c>
      <c r="E503" s="230" t="s">
        <v>21</v>
      </c>
      <c r="F503" s="231" t="s">
        <v>158</v>
      </c>
      <c r="G503" s="228"/>
      <c r="H503" s="232">
        <v>3</v>
      </c>
      <c r="I503" s="233"/>
      <c r="J503" s="228"/>
      <c r="K503" s="228"/>
      <c r="L503" s="234"/>
      <c r="M503" s="235"/>
      <c r="N503" s="236"/>
      <c r="O503" s="236"/>
      <c r="P503" s="236"/>
      <c r="Q503" s="236"/>
      <c r="R503" s="236"/>
      <c r="S503" s="236"/>
      <c r="T503" s="237"/>
      <c r="AT503" s="238" t="s">
        <v>166</v>
      </c>
      <c r="AU503" s="238" t="s">
        <v>86</v>
      </c>
      <c r="AV503" s="11" t="s">
        <v>86</v>
      </c>
      <c r="AW503" s="11" t="s">
        <v>33</v>
      </c>
      <c r="AX503" s="11" t="s">
        <v>75</v>
      </c>
      <c r="AY503" s="238" t="s">
        <v>157</v>
      </c>
    </row>
    <row r="504" s="1" customFormat="1" ht="16.5" customHeight="1">
      <c r="B504" s="46"/>
      <c r="C504" s="215" t="s">
        <v>827</v>
      </c>
      <c r="D504" s="215" t="s">
        <v>160</v>
      </c>
      <c r="E504" s="216" t="s">
        <v>828</v>
      </c>
      <c r="F504" s="217" t="s">
        <v>829</v>
      </c>
      <c r="G504" s="218" t="s">
        <v>100</v>
      </c>
      <c r="H504" s="219">
        <v>47.299999999999997</v>
      </c>
      <c r="I504" s="220"/>
      <c r="J504" s="221">
        <f>ROUND(I504*H504,2)</f>
        <v>0</v>
      </c>
      <c r="K504" s="217" t="s">
        <v>163</v>
      </c>
      <c r="L504" s="72"/>
      <c r="M504" s="222" t="s">
        <v>21</v>
      </c>
      <c r="N504" s="223" t="s">
        <v>41</v>
      </c>
      <c r="O504" s="47"/>
      <c r="P504" s="224">
        <f>O504*H504</f>
        <v>0</v>
      </c>
      <c r="Q504" s="224">
        <v>0</v>
      </c>
      <c r="R504" s="224">
        <f>Q504*H504</f>
        <v>0</v>
      </c>
      <c r="S504" s="224">
        <v>0.0060499999999999998</v>
      </c>
      <c r="T504" s="225">
        <f>S504*H504</f>
        <v>0.28616499999999995</v>
      </c>
      <c r="AR504" s="24" t="s">
        <v>259</v>
      </c>
      <c r="AT504" s="24" t="s">
        <v>160</v>
      </c>
      <c r="AU504" s="24" t="s">
        <v>86</v>
      </c>
      <c r="AY504" s="24" t="s">
        <v>157</v>
      </c>
      <c r="BE504" s="226">
        <f>IF(N504="základní",J504,0)</f>
        <v>0</v>
      </c>
      <c r="BF504" s="226">
        <f>IF(N504="snížená",J504,0)</f>
        <v>0</v>
      </c>
      <c r="BG504" s="226">
        <f>IF(N504="zákl. přenesená",J504,0)</f>
        <v>0</v>
      </c>
      <c r="BH504" s="226">
        <f>IF(N504="sníž. přenesená",J504,0)</f>
        <v>0</v>
      </c>
      <c r="BI504" s="226">
        <f>IF(N504="nulová",J504,0)</f>
        <v>0</v>
      </c>
      <c r="BJ504" s="24" t="s">
        <v>75</v>
      </c>
      <c r="BK504" s="226">
        <f>ROUND(I504*H504,2)</f>
        <v>0</v>
      </c>
      <c r="BL504" s="24" t="s">
        <v>259</v>
      </c>
      <c r="BM504" s="24" t="s">
        <v>830</v>
      </c>
    </row>
    <row r="505" s="12" customFormat="1">
      <c r="B505" s="239"/>
      <c r="C505" s="240"/>
      <c r="D505" s="229" t="s">
        <v>166</v>
      </c>
      <c r="E505" s="241" t="s">
        <v>21</v>
      </c>
      <c r="F505" s="242" t="s">
        <v>831</v>
      </c>
      <c r="G505" s="240"/>
      <c r="H505" s="241" t="s">
        <v>21</v>
      </c>
      <c r="I505" s="243"/>
      <c r="J505" s="240"/>
      <c r="K505" s="240"/>
      <c r="L505" s="244"/>
      <c r="M505" s="245"/>
      <c r="N505" s="246"/>
      <c r="O505" s="246"/>
      <c r="P505" s="246"/>
      <c r="Q505" s="246"/>
      <c r="R505" s="246"/>
      <c r="S505" s="246"/>
      <c r="T505" s="247"/>
      <c r="AT505" s="248" t="s">
        <v>166</v>
      </c>
      <c r="AU505" s="248" t="s">
        <v>86</v>
      </c>
      <c r="AV505" s="12" t="s">
        <v>75</v>
      </c>
      <c r="AW505" s="12" t="s">
        <v>33</v>
      </c>
      <c r="AX505" s="12" t="s">
        <v>70</v>
      </c>
      <c r="AY505" s="248" t="s">
        <v>157</v>
      </c>
    </row>
    <row r="506" s="11" customFormat="1">
      <c r="B506" s="227"/>
      <c r="C506" s="228"/>
      <c r="D506" s="229" t="s">
        <v>166</v>
      </c>
      <c r="E506" s="230" t="s">
        <v>21</v>
      </c>
      <c r="F506" s="231" t="s">
        <v>832</v>
      </c>
      <c r="G506" s="228"/>
      <c r="H506" s="232">
        <v>47.299999999999997</v>
      </c>
      <c r="I506" s="233"/>
      <c r="J506" s="228"/>
      <c r="K506" s="228"/>
      <c r="L506" s="234"/>
      <c r="M506" s="235"/>
      <c r="N506" s="236"/>
      <c r="O506" s="236"/>
      <c r="P506" s="236"/>
      <c r="Q506" s="236"/>
      <c r="R506" s="236"/>
      <c r="S506" s="236"/>
      <c r="T506" s="237"/>
      <c r="AT506" s="238" t="s">
        <v>166</v>
      </c>
      <c r="AU506" s="238" t="s">
        <v>86</v>
      </c>
      <c r="AV506" s="11" t="s">
        <v>86</v>
      </c>
      <c r="AW506" s="11" t="s">
        <v>33</v>
      </c>
      <c r="AX506" s="11" t="s">
        <v>75</v>
      </c>
      <c r="AY506" s="238" t="s">
        <v>157</v>
      </c>
    </row>
    <row r="507" s="1" customFormat="1" ht="16.5" customHeight="1">
      <c r="B507" s="46"/>
      <c r="C507" s="215" t="s">
        <v>833</v>
      </c>
      <c r="D507" s="215" t="s">
        <v>160</v>
      </c>
      <c r="E507" s="216" t="s">
        <v>834</v>
      </c>
      <c r="F507" s="217" t="s">
        <v>835</v>
      </c>
      <c r="G507" s="218" t="s">
        <v>100</v>
      </c>
      <c r="H507" s="219">
        <v>26.5</v>
      </c>
      <c r="I507" s="220"/>
      <c r="J507" s="221">
        <f>ROUND(I507*H507,2)</f>
        <v>0</v>
      </c>
      <c r="K507" s="217" t="s">
        <v>163</v>
      </c>
      <c r="L507" s="72"/>
      <c r="M507" s="222" t="s">
        <v>21</v>
      </c>
      <c r="N507" s="223" t="s">
        <v>41</v>
      </c>
      <c r="O507" s="47"/>
      <c r="P507" s="224">
        <f>O507*H507</f>
        <v>0</v>
      </c>
      <c r="Q507" s="224">
        <v>0</v>
      </c>
      <c r="R507" s="224">
        <f>Q507*H507</f>
        <v>0</v>
      </c>
      <c r="S507" s="224">
        <v>0.0039399999999999999</v>
      </c>
      <c r="T507" s="225">
        <f>S507*H507</f>
        <v>0.10441</v>
      </c>
      <c r="AR507" s="24" t="s">
        <v>259</v>
      </c>
      <c r="AT507" s="24" t="s">
        <v>160</v>
      </c>
      <c r="AU507" s="24" t="s">
        <v>86</v>
      </c>
      <c r="AY507" s="24" t="s">
        <v>157</v>
      </c>
      <c r="BE507" s="226">
        <f>IF(N507="základní",J507,0)</f>
        <v>0</v>
      </c>
      <c r="BF507" s="226">
        <f>IF(N507="snížená",J507,0)</f>
        <v>0</v>
      </c>
      <c r="BG507" s="226">
        <f>IF(N507="zákl. přenesená",J507,0)</f>
        <v>0</v>
      </c>
      <c r="BH507" s="226">
        <f>IF(N507="sníž. přenesená",J507,0)</f>
        <v>0</v>
      </c>
      <c r="BI507" s="226">
        <f>IF(N507="nulová",J507,0)</f>
        <v>0</v>
      </c>
      <c r="BJ507" s="24" t="s">
        <v>75</v>
      </c>
      <c r="BK507" s="226">
        <f>ROUND(I507*H507,2)</f>
        <v>0</v>
      </c>
      <c r="BL507" s="24" t="s">
        <v>259</v>
      </c>
      <c r="BM507" s="24" t="s">
        <v>836</v>
      </c>
    </row>
    <row r="508" s="12" customFormat="1">
      <c r="B508" s="239"/>
      <c r="C508" s="240"/>
      <c r="D508" s="229" t="s">
        <v>166</v>
      </c>
      <c r="E508" s="241" t="s">
        <v>21</v>
      </c>
      <c r="F508" s="242" t="s">
        <v>837</v>
      </c>
      <c r="G508" s="240"/>
      <c r="H508" s="241" t="s">
        <v>21</v>
      </c>
      <c r="I508" s="243"/>
      <c r="J508" s="240"/>
      <c r="K508" s="240"/>
      <c r="L508" s="244"/>
      <c r="M508" s="245"/>
      <c r="N508" s="246"/>
      <c r="O508" s="246"/>
      <c r="P508" s="246"/>
      <c r="Q508" s="246"/>
      <c r="R508" s="246"/>
      <c r="S508" s="246"/>
      <c r="T508" s="247"/>
      <c r="AT508" s="248" t="s">
        <v>166</v>
      </c>
      <c r="AU508" s="248" t="s">
        <v>86</v>
      </c>
      <c r="AV508" s="12" t="s">
        <v>75</v>
      </c>
      <c r="AW508" s="12" t="s">
        <v>33</v>
      </c>
      <c r="AX508" s="12" t="s">
        <v>70</v>
      </c>
      <c r="AY508" s="248" t="s">
        <v>157</v>
      </c>
    </row>
    <row r="509" s="12" customFormat="1">
      <c r="B509" s="239"/>
      <c r="C509" s="240"/>
      <c r="D509" s="229" t="s">
        <v>166</v>
      </c>
      <c r="E509" s="241" t="s">
        <v>21</v>
      </c>
      <c r="F509" s="242" t="s">
        <v>831</v>
      </c>
      <c r="G509" s="240"/>
      <c r="H509" s="241" t="s">
        <v>21</v>
      </c>
      <c r="I509" s="243"/>
      <c r="J509" s="240"/>
      <c r="K509" s="240"/>
      <c r="L509" s="244"/>
      <c r="M509" s="245"/>
      <c r="N509" s="246"/>
      <c r="O509" s="246"/>
      <c r="P509" s="246"/>
      <c r="Q509" s="246"/>
      <c r="R509" s="246"/>
      <c r="S509" s="246"/>
      <c r="T509" s="247"/>
      <c r="AT509" s="248" t="s">
        <v>166</v>
      </c>
      <c r="AU509" s="248" t="s">
        <v>86</v>
      </c>
      <c r="AV509" s="12" t="s">
        <v>75</v>
      </c>
      <c r="AW509" s="12" t="s">
        <v>33</v>
      </c>
      <c r="AX509" s="12" t="s">
        <v>70</v>
      </c>
      <c r="AY509" s="248" t="s">
        <v>157</v>
      </c>
    </row>
    <row r="510" s="11" customFormat="1">
      <c r="B510" s="227"/>
      <c r="C510" s="228"/>
      <c r="D510" s="229" t="s">
        <v>166</v>
      </c>
      <c r="E510" s="230" t="s">
        <v>21</v>
      </c>
      <c r="F510" s="231" t="s">
        <v>838</v>
      </c>
      <c r="G510" s="228"/>
      <c r="H510" s="232">
        <v>26.5</v>
      </c>
      <c r="I510" s="233"/>
      <c r="J510" s="228"/>
      <c r="K510" s="228"/>
      <c r="L510" s="234"/>
      <c r="M510" s="235"/>
      <c r="N510" s="236"/>
      <c r="O510" s="236"/>
      <c r="P510" s="236"/>
      <c r="Q510" s="236"/>
      <c r="R510" s="236"/>
      <c r="S510" s="236"/>
      <c r="T510" s="237"/>
      <c r="AT510" s="238" t="s">
        <v>166</v>
      </c>
      <c r="AU510" s="238" t="s">
        <v>86</v>
      </c>
      <c r="AV510" s="11" t="s">
        <v>86</v>
      </c>
      <c r="AW510" s="11" t="s">
        <v>33</v>
      </c>
      <c r="AX510" s="11" t="s">
        <v>75</v>
      </c>
      <c r="AY510" s="238" t="s">
        <v>157</v>
      </c>
    </row>
    <row r="511" s="1" customFormat="1" ht="38.25" customHeight="1">
      <c r="B511" s="46"/>
      <c r="C511" s="215" t="s">
        <v>839</v>
      </c>
      <c r="D511" s="215" t="s">
        <v>160</v>
      </c>
      <c r="E511" s="216" t="s">
        <v>840</v>
      </c>
      <c r="F511" s="217" t="s">
        <v>841</v>
      </c>
      <c r="G511" s="218" t="s">
        <v>84</v>
      </c>
      <c r="H511" s="219">
        <v>4.2000000000000002</v>
      </c>
      <c r="I511" s="220"/>
      <c r="J511" s="221">
        <f>ROUND(I511*H511,2)</f>
        <v>0</v>
      </c>
      <c r="K511" s="217" t="s">
        <v>163</v>
      </c>
      <c r="L511" s="72"/>
      <c r="M511" s="222" t="s">
        <v>21</v>
      </c>
      <c r="N511" s="223" t="s">
        <v>41</v>
      </c>
      <c r="O511" s="47"/>
      <c r="P511" s="224">
        <f>O511*H511</f>
        <v>0</v>
      </c>
      <c r="Q511" s="224">
        <v>0.0066</v>
      </c>
      <c r="R511" s="224">
        <f>Q511*H511</f>
        <v>0.027720000000000002</v>
      </c>
      <c r="S511" s="224">
        <v>0</v>
      </c>
      <c r="T511" s="225">
        <f>S511*H511</f>
        <v>0</v>
      </c>
      <c r="AR511" s="24" t="s">
        <v>259</v>
      </c>
      <c r="AT511" s="24" t="s">
        <v>160</v>
      </c>
      <c r="AU511" s="24" t="s">
        <v>86</v>
      </c>
      <c r="AY511" s="24" t="s">
        <v>157</v>
      </c>
      <c r="BE511" s="226">
        <f>IF(N511="základní",J511,0)</f>
        <v>0</v>
      </c>
      <c r="BF511" s="226">
        <f>IF(N511="snížená",J511,0)</f>
        <v>0</v>
      </c>
      <c r="BG511" s="226">
        <f>IF(N511="zákl. přenesená",J511,0)</f>
        <v>0</v>
      </c>
      <c r="BH511" s="226">
        <f>IF(N511="sníž. přenesená",J511,0)</f>
        <v>0</v>
      </c>
      <c r="BI511" s="226">
        <f>IF(N511="nulová",J511,0)</f>
        <v>0</v>
      </c>
      <c r="BJ511" s="24" t="s">
        <v>75</v>
      </c>
      <c r="BK511" s="226">
        <f>ROUND(I511*H511,2)</f>
        <v>0</v>
      </c>
      <c r="BL511" s="24" t="s">
        <v>259</v>
      </c>
      <c r="BM511" s="24" t="s">
        <v>842</v>
      </c>
    </row>
    <row r="512" s="12" customFormat="1">
      <c r="B512" s="239"/>
      <c r="C512" s="240"/>
      <c r="D512" s="229" t="s">
        <v>166</v>
      </c>
      <c r="E512" s="241" t="s">
        <v>21</v>
      </c>
      <c r="F512" s="242" t="s">
        <v>419</v>
      </c>
      <c r="G512" s="240"/>
      <c r="H512" s="241" t="s">
        <v>21</v>
      </c>
      <c r="I512" s="243"/>
      <c r="J512" s="240"/>
      <c r="K512" s="240"/>
      <c r="L512" s="244"/>
      <c r="M512" s="245"/>
      <c r="N512" s="246"/>
      <c r="O512" s="246"/>
      <c r="P512" s="246"/>
      <c r="Q512" s="246"/>
      <c r="R512" s="246"/>
      <c r="S512" s="246"/>
      <c r="T512" s="247"/>
      <c r="AT512" s="248" t="s">
        <v>166</v>
      </c>
      <c r="AU512" s="248" t="s">
        <v>86</v>
      </c>
      <c r="AV512" s="12" t="s">
        <v>75</v>
      </c>
      <c r="AW512" s="12" t="s">
        <v>33</v>
      </c>
      <c r="AX512" s="12" t="s">
        <v>70</v>
      </c>
      <c r="AY512" s="248" t="s">
        <v>157</v>
      </c>
    </row>
    <row r="513" s="11" customFormat="1">
      <c r="B513" s="227"/>
      <c r="C513" s="228"/>
      <c r="D513" s="229" t="s">
        <v>166</v>
      </c>
      <c r="E513" s="230" t="s">
        <v>21</v>
      </c>
      <c r="F513" s="231" t="s">
        <v>843</v>
      </c>
      <c r="G513" s="228"/>
      <c r="H513" s="232">
        <v>4.2000000000000002</v>
      </c>
      <c r="I513" s="233"/>
      <c r="J513" s="228"/>
      <c r="K513" s="228"/>
      <c r="L513" s="234"/>
      <c r="M513" s="235"/>
      <c r="N513" s="236"/>
      <c r="O513" s="236"/>
      <c r="P513" s="236"/>
      <c r="Q513" s="236"/>
      <c r="R513" s="236"/>
      <c r="S513" s="236"/>
      <c r="T513" s="237"/>
      <c r="AT513" s="238" t="s">
        <v>166</v>
      </c>
      <c r="AU513" s="238" t="s">
        <v>86</v>
      </c>
      <c r="AV513" s="11" t="s">
        <v>86</v>
      </c>
      <c r="AW513" s="11" t="s">
        <v>33</v>
      </c>
      <c r="AX513" s="11" t="s">
        <v>75</v>
      </c>
      <c r="AY513" s="238" t="s">
        <v>157</v>
      </c>
    </row>
    <row r="514" s="1" customFormat="1" ht="25.5" customHeight="1">
      <c r="B514" s="46"/>
      <c r="C514" s="215" t="s">
        <v>844</v>
      </c>
      <c r="D514" s="215" t="s">
        <v>160</v>
      </c>
      <c r="E514" s="216" t="s">
        <v>845</v>
      </c>
      <c r="F514" s="217" t="s">
        <v>846</v>
      </c>
      <c r="G514" s="218" t="s">
        <v>100</v>
      </c>
      <c r="H514" s="219">
        <v>44</v>
      </c>
      <c r="I514" s="220"/>
      <c r="J514" s="221">
        <f>ROUND(I514*H514,2)</f>
        <v>0</v>
      </c>
      <c r="K514" s="217" t="s">
        <v>163</v>
      </c>
      <c r="L514" s="72"/>
      <c r="M514" s="222" t="s">
        <v>21</v>
      </c>
      <c r="N514" s="223" t="s">
        <v>41</v>
      </c>
      <c r="O514" s="47"/>
      <c r="P514" s="224">
        <f>O514*H514</f>
        <v>0</v>
      </c>
      <c r="Q514" s="224">
        <v>0.0038600000000000001</v>
      </c>
      <c r="R514" s="224">
        <f>Q514*H514</f>
        <v>0.16984000000000002</v>
      </c>
      <c r="S514" s="224">
        <v>0</v>
      </c>
      <c r="T514" s="225">
        <f>S514*H514</f>
        <v>0</v>
      </c>
      <c r="AR514" s="24" t="s">
        <v>259</v>
      </c>
      <c r="AT514" s="24" t="s">
        <v>160</v>
      </c>
      <c r="AU514" s="24" t="s">
        <v>86</v>
      </c>
      <c r="AY514" s="24" t="s">
        <v>157</v>
      </c>
      <c r="BE514" s="226">
        <f>IF(N514="základní",J514,0)</f>
        <v>0</v>
      </c>
      <c r="BF514" s="226">
        <f>IF(N514="snížená",J514,0)</f>
        <v>0</v>
      </c>
      <c r="BG514" s="226">
        <f>IF(N514="zákl. přenesená",J514,0)</f>
        <v>0</v>
      </c>
      <c r="BH514" s="226">
        <f>IF(N514="sníž. přenesená",J514,0)</f>
        <v>0</v>
      </c>
      <c r="BI514" s="226">
        <f>IF(N514="nulová",J514,0)</f>
        <v>0</v>
      </c>
      <c r="BJ514" s="24" t="s">
        <v>75</v>
      </c>
      <c r="BK514" s="226">
        <f>ROUND(I514*H514,2)</f>
        <v>0</v>
      </c>
      <c r="BL514" s="24" t="s">
        <v>259</v>
      </c>
      <c r="BM514" s="24" t="s">
        <v>847</v>
      </c>
    </row>
    <row r="515" s="12" customFormat="1">
      <c r="B515" s="239"/>
      <c r="C515" s="240"/>
      <c r="D515" s="229" t="s">
        <v>166</v>
      </c>
      <c r="E515" s="241" t="s">
        <v>21</v>
      </c>
      <c r="F515" s="242" t="s">
        <v>848</v>
      </c>
      <c r="G515" s="240"/>
      <c r="H515" s="241" t="s">
        <v>21</v>
      </c>
      <c r="I515" s="243"/>
      <c r="J515" s="240"/>
      <c r="K515" s="240"/>
      <c r="L515" s="244"/>
      <c r="M515" s="245"/>
      <c r="N515" s="246"/>
      <c r="O515" s="246"/>
      <c r="P515" s="246"/>
      <c r="Q515" s="246"/>
      <c r="R515" s="246"/>
      <c r="S515" s="246"/>
      <c r="T515" s="247"/>
      <c r="AT515" s="248" t="s">
        <v>166</v>
      </c>
      <c r="AU515" s="248" t="s">
        <v>86</v>
      </c>
      <c r="AV515" s="12" t="s">
        <v>75</v>
      </c>
      <c r="AW515" s="12" t="s">
        <v>33</v>
      </c>
      <c r="AX515" s="12" t="s">
        <v>70</v>
      </c>
      <c r="AY515" s="248" t="s">
        <v>157</v>
      </c>
    </row>
    <row r="516" s="11" customFormat="1">
      <c r="B516" s="227"/>
      <c r="C516" s="228"/>
      <c r="D516" s="229" t="s">
        <v>166</v>
      </c>
      <c r="E516" s="230" t="s">
        <v>21</v>
      </c>
      <c r="F516" s="231" t="s">
        <v>849</v>
      </c>
      <c r="G516" s="228"/>
      <c r="H516" s="232">
        <v>44</v>
      </c>
      <c r="I516" s="233"/>
      <c r="J516" s="228"/>
      <c r="K516" s="228"/>
      <c r="L516" s="234"/>
      <c r="M516" s="235"/>
      <c r="N516" s="236"/>
      <c r="O516" s="236"/>
      <c r="P516" s="236"/>
      <c r="Q516" s="236"/>
      <c r="R516" s="236"/>
      <c r="S516" s="236"/>
      <c r="T516" s="237"/>
      <c r="AT516" s="238" t="s">
        <v>166</v>
      </c>
      <c r="AU516" s="238" t="s">
        <v>86</v>
      </c>
      <c r="AV516" s="11" t="s">
        <v>86</v>
      </c>
      <c r="AW516" s="11" t="s">
        <v>33</v>
      </c>
      <c r="AX516" s="11" t="s">
        <v>75</v>
      </c>
      <c r="AY516" s="238" t="s">
        <v>157</v>
      </c>
    </row>
    <row r="517" s="1" customFormat="1" ht="25.5" customHeight="1">
      <c r="B517" s="46"/>
      <c r="C517" s="215" t="s">
        <v>850</v>
      </c>
      <c r="D517" s="215" t="s">
        <v>160</v>
      </c>
      <c r="E517" s="216" t="s">
        <v>851</v>
      </c>
      <c r="F517" s="217" t="s">
        <v>852</v>
      </c>
      <c r="G517" s="218" t="s">
        <v>100</v>
      </c>
      <c r="H517" s="219">
        <v>47.299999999999997</v>
      </c>
      <c r="I517" s="220"/>
      <c r="J517" s="221">
        <f>ROUND(I517*H517,2)</f>
        <v>0</v>
      </c>
      <c r="K517" s="217" t="s">
        <v>163</v>
      </c>
      <c r="L517" s="72"/>
      <c r="M517" s="222" t="s">
        <v>21</v>
      </c>
      <c r="N517" s="223" t="s">
        <v>41</v>
      </c>
      <c r="O517" s="47"/>
      <c r="P517" s="224">
        <f>O517*H517</f>
        <v>0</v>
      </c>
      <c r="Q517" s="224">
        <v>0.0060499999999999998</v>
      </c>
      <c r="R517" s="224">
        <f>Q517*H517</f>
        <v>0.28616499999999995</v>
      </c>
      <c r="S517" s="224">
        <v>0</v>
      </c>
      <c r="T517" s="225">
        <f>S517*H517</f>
        <v>0</v>
      </c>
      <c r="AR517" s="24" t="s">
        <v>259</v>
      </c>
      <c r="AT517" s="24" t="s">
        <v>160</v>
      </c>
      <c r="AU517" s="24" t="s">
        <v>86</v>
      </c>
      <c r="AY517" s="24" t="s">
        <v>157</v>
      </c>
      <c r="BE517" s="226">
        <f>IF(N517="základní",J517,0)</f>
        <v>0</v>
      </c>
      <c r="BF517" s="226">
        <f>IF(N517="snížená",J517,0)</f>
        <v>0</v>
      </c>
      <c r="BG517" s="226">
        <f>IF(N517="zákl. přenesená",J517,0)</f>
        <v>0</v>
      </c>
      <c r="BH517" s="226">
        <f>IF(N517="sníž. přenesená",J517,0)</f>
        <v>0</v>
      </c>
      <c r="BI517" s="226">
        <f>IF(N517="nulová",J517,0)</f>
        <v>0</v>
      </c>
      <c r="BJ517" s="24" t="s">
        <v>75</v>
      </c>
      <c r="BK517" s="226">
        <f>ROUND(I517*H517,2)</f>
        <v>0</v>
      </c>
      <c r="BL517" s="24" t="s">
        <v>259</v>
      </c>
      <c r="BM517" s="24" t="s">
        <v>853</v>
      </c>
    </row>
    <row r="518" s="12" customFormat="1">
      <c r="B518" s="239"/>
      <c r="C518" s="240"/>
      <c r="D518" s="229" t="s">
        <v>166</v>
      </c>
      <c r="E518" s="241" t="s">
        <v>21</v>
      </c>
      <c r="F518" s="242" t="s">
        <v>854</v>
      </c>
      <c r="G518" s="240"/>
      <c r="H518" s="241" t="s">
        <v>21</v>
      </c>
      <c r="I518" s="243"/>
      <c r="J518" s="240"/>
      <c r="K518" s="240"/>
      <c r="L518" s="244"/>
      <c r="M518" s="245"/>
      <c r="N518" s="246"/>
      <c r="O518" s="246"/>
      <c r="P518" s="246"/>
      <c r="Q518" s="246"/>
      <c r="R518" s="246"/>
      <c r="S518" s="246"/>
      <c r="T518" s="247"/>
      <c r="AT518" s="248" t="s">
        <v>166</v>
      </c>
      <c r="AU518" s="248" t="s">
        <v>86</v>
      </c>
      <c r="AV518" s="12" t="s">
        <v>75</v>
      </c>
      <c r="AW518" s="12" t="s">
        <v>33</v>
      </c>
      <c r="AX518" s="12" t="s">
        <v>70</v>
      </c>
      <c r="AY518" s="248" t="s">
        <v>157</v>
      </c>
    </row>
    <row r="519" s="12" customFormat="1">
      <c r="B519" s="239"/>
      <c r="C519" s="240"/>
      <c r="D519" s="229" t="s">
        <v>166</v>
      </c>
      <c r="E519" s="241" t="s">
        <v>21</v>
      </c>
      <c r="F519" s="242" t="s">
        <v>855</v>
      </c>
      <c r="G519" s="240"/>
      <c r="H519" s="241" t="s">
        <v>21</v>
      </c>
      <c r="I519" s="243"/>
      <c r="J519" s="240"/>
      <c r="K519" s="240"/>
      <c r="L519" s="244"/>
      <c r="M519" s="245"/>
      <c r="N519" s="246"/>
      <c r="O519" s="246"/>
      <c r="P519" s="246"/>
      <c r="Q519" s="246"/>
      <c r="R519" s="246"/>
      <c r="S519" s="246"/>
      <c r="T519" s="247"/>
      <c r="AT519" s="248" t="s">
        <v>166</v>
      </c>
      <c r="AU519" s="248" t="s">
        <v>86</v>
      </c>
      <c r="AV519" s="12" t="s">
        <v>75</v>
      </c>
      <c r="AW519" s="12" t="s">
        <v>33</v>
      </c>
      <c r="AX519" s="12" t="s">
        <v>70</v>
      </c>
      <c r="AY519" s="248" t="s">
        <v>157</v>
      </c>
    </row>
    <row r="520" s="11" customFormat="1">
      <c r="B520" s="227"/>
      <c r="C520" s="228"/>
      <c r="D520" s="229" t="s">
        <v>166</v>
      </c>
      <c r="E520" s="230" t="s">
        <v>21</v>
      </c>
      <c r="F520" s="231" t="s">
        <v>856</v>
      </c>
      <c r="G520" s="228"/>
      <c r="H520" s="232">
        <v>9.3000000000000007</v>
      </c>
      <c r="I520" s="233"/>
      <c r="J520" s="228"/>
      <c r="K520" s="228"/>
      <c r="L520" s="234"/>
      <c r="M520" s="235"/>
      <c r="N520" s="236"/>
      <c r="O520" s="236"/>
      <c r="P520" s="236"/>
      <c r="Q520" s="236"/>
      <c r="R520" s="236"/>
      <c r="S520" s="236"/>
      <c r="T520" s="237"/>
      <c r="AT520" s="238" t="s">
        <v>166</v>
      </c>
      <c r="AU520" s="238" t="s">
        <v>86</v>
      </c>
      <c r="AV520" s="11" t="s">
        <v>86</v>
      </c>
      <c r="AW520" s="11" t="s">
        <v>33</v>
      </c>
      <c r="AX520" s="11" t="s">
        <v>70</v>
      </c>
      <c r="AY520" s="238" t="s">
        <v>157</v>
      </c>
    </row>
    <row r="521" s="11" customFormat="1">
      <c r="B521" s="227"/>
      <c r="C521" s="228"/>
      <c r="D521" s="229" t="s">
        <v>166</v>
      </c>
      <c r="E521" s="230" t="s">
        <v>21</v>
      </c>
      <c r="F521" s="231" t="s">
        <v>857</v>
      </c>
      <c r="G521" s="228"/>
      <c r="H521" s="232">
        <v>13.5</v>
      </c>
      <c r="I521" s="233"/>
      <c r="J521" s="228"/>
      <c r="K521" s="228"/>
      <c r="L521" s="234"/>
      <c r="M521" s="235"/>
      <c r="N521" s="236"/>
      <c r="O521" s="236"/>
      <c r="P521" s="236"/>
      <c r="Q521" s="236"/>
      <c r="R521" s="236"/>
      <c r="S521" s="236"/>
      <c r="T521" s="237"/>
      <c r="AT521" s="238" t="s">
        <v>166</v>
      </c>
      <c r="AU521" s="238" t="s">
        <v>86</v>
      </c>
      <c r="AV521" s="11" t="s">
        <v>86</v>
      </c>
      <c r="AW521" s="11" t="s">
        <v>33</v>
      </c>
      <c r="AX521" s="11" t="s">
        <v>70</v>
      </c>
      <c r="AY521" s="238" t="s">
        <v>157</v>
      </c>
    </row>
    <row r="522" s="11" customFormat="1">
      <c r="B522" s="227"/>
      <c r="C522" s="228"/>
      <c r="D522" s="229" t="s">
        <v>166</v>
      </c>
      <c r="E522" s="230" t="s">
        <v>21</v>
      </c>
      <c r="F522" s="231" t="s">
        <v>858</v>
      </c>
      <c r="G522" s="228"/>
      <c r="H522" s="232">
        <v>11.5</v>
      </c>
      <c r="I522" s="233"/>
      <c r="J522" s="228"/>
      <c r="K522" s="228"/>
      <c r="L522" s="234"/>
      <c r="M522" s="235"/>
      <c r="N522" s="236"/>
      <c r="O522" s="236"/>
      <c r="P522" s="236"/>
      <c r="Q522" s="236"/>
      <c r="R522" s="236"/>
      <c r="S522" s="236"/>
      <c r="T522" s="237"/>
      <c r="AT522" s="238" t="s">
        <v>166</v>
      </c>
      <c r="AU522" s="238" t="s">
        <v>86</v>
      </c>
      <c r="AV522" s="11" t="s">
        <v>86</v>
      </c>
      <c r="AW522" s="11" t="s">
        <v>33</v>
      </c>
      <c r="AX522" s="11" t="s">
        <v>70</v>
      </c>
      <c r="AY522" s="238" t="s">
        <v>157</v>
      </c>
    </row>
    <row r="523" s="11" customFormat="1">
      <c r="B523" s="227"/>
      <c r="C523" s="228"/>
      <c r="D523" s="229" t="s">
        <v>166</v>
      </c>
      <c r="E523" s="230" t="s">
        <v>21</v>
      </c>
      <c r="F523" s="231" t="s">
        <v>859</v>
      </c>
      <c r="G523" s="228"/>
      <c r="H523" s="232">
        <v>13</v>
      </c>
      <c r="I523" s="233"/>
      <c r="J523" s="228"/>
      <c r="K523" s="228"/>
      <c r="L523" s="234"/>
      <c r="M523" s="235"/>
      <c r="N523" s="236"/>
      <c r="O523" s="236"/>
      <c r="P523" s="236"/>
      <c r="Q523" s="236"/>
      <c r="R523" s="236"/>
      <c r="S523" s="236"/>
      <c r="T523" s="237"/>
      <c r="AT523" s="238" t="s">
        <v>166</v>
      </c>
      <c r="AU523" s="238" t="s">
        <v>86</v>
      </c>
      <c r="AV523" s="11" t="s">
        <v>86</v>
      </c>
      <c r="AW523" s="11" t="s">
        <v>33</v>
      </c>
      <c r="AX523" s="11" t="s">
        <v>70</v>
      </c>
      <c r="AY523" s="238" t="s">
        <v>157</v>
      </c>
    </row>
    <row r="524" s="13" customFormat="1">
      <c r="B524" s="249"/>
      <c r="C524" s="250"/>
      <c r="D524" s="229" t="s">
        <v>166</v>
      </c>
      <c r="E524" s="251" t="s">
        <v>21</v>
      </c>
      <c r="F524" s="252" t="s">
        <v>176</v>
      </c>
      <c r="G524" s="250"/>
      <c r="H524" s="253">
        <v>47.299999999999997</v>
      </c>
      <c r="I524" s="254"/>
      <c r="J524" s="250"/>
      <c r="K524" s="250"/>
      <c r="L524" s="255"/>
      <c r="M524" s="256"/>
      <c r="N524" s="257"/>
      <c r="O524" s="257"/>
      <c r="P524" s="257"/>
      <c r="Q524" s="257"/>
      <c r="R524" s="257"/>
      <c r="S524" s="257"/>
      <c r="T524" s="258"/>
      <c r="AT524" s="259" t="s">
        <v>166</v>
      </c>
      <c r="AU524" s="259" t="s">
        <v>86</v>
      </c>
      <c r="AV524" s="13" t="s">
        <v>164</v>
      </c>
      <c r="AW524" s="13" t="s">
        <v>33</v>
      </c>
      <c r="AX524" s="13" t="s">
        <v>75</v>
      </c>
      <c r="AY524" s="259" t="s">
        <v>157</v>
      </c>
    </row>
    <row r="525" s="1" customFormat="1" ht="25.5" customHeight="1">
      <c r="B525" s="46"/>
      <c r="C525" s="215" t="s">
        <v>860</v>
      </c>
      <c r="D525" s="215" t="s">
        <v>160</v>
      </c>
      <c r="E525" s="216" t="s">
        <v>861</v>
      </c>
      <c r="F525" s="217" t="s">
        <v>862</v>
      </c>
      <c r="G525" s="218" t="s">
        <v>208</v>
      </c>
      <c r="H525" s="219">
        <v>7</v>
      </c>
      <c r="I525" s="220"/>
      <c r="J525" s="221">
        <f>ROUND(I525*H525,2)</f>
        <v>0</v>
      </c>
      <c r="K525" s="217" t="s">
        <v>163</v>
      </c>
      <c r="L525" s="72"/>
      <c r="M525" s="222" t="s">
        <v>21</v>
      </c>
      <c r="N525" s="223" t="s">
        <v>41</v>
      </c>
      <c r="O525" s="47"/>
      <c r="P525" s="224">
        <f>O525*H525</f>
        <v>0</v>
      </c>
      <c r="Q525" s="224">
        <v>0.00029</v>
      </c>
      <c r="R525" s="224">
        <f>Q525*H525</f>
        <v>0.0020300000000000001</v>
      </c>
      <c r="S525" s="224">
        <v>0</v>
      </c>
      <c r="T525" s="225">
        <f>S525*H525</f>
        <v>0</v>
      </c>
      <c r="AR525" s="24" t="s">
        <v>259</v>
      </c>
      <c r="AT525" s="24" t="s">
        <v>160</v>
      </c>
      <c r="AU525" s="24" t="s">
        <v>86</v>
      </c>
      <c r="AY525" s="24" t="s">
        <v>157</v>
      </c>
      <c r="BE525" s="226">
        <f>IF(N525="základní",J525,0)</f>
        <v>0</v>
      </c>
      <c r="BF525" s="226">
        <f>IF(N525="snížená",J525,0)</f>
        <v>0</v>
      </c>
      <c r="BG525" s="226">
        <f>IF(N525="zákl. přenesená",J525,0)</f>
        <v>0</v>
      </c>
      <c r="BH525" s="226">
        <f>IF(N525="sníž. přenesená",J525,0)</f>
        <v>0</v>
      </c>
      <c r="BI525" s="226">
        <f>IF(N525="nulová",J525,0)</f>
        <v>0</v>
      </c>
      <c r="BJ525" s="24" t="s">
        <v>75</v>
      </c>
      <c r="BK525" s="226">
        <f>ROUND(I525*H525,2)</f>
        <v>0</v>
      </c>
      <c r="BL525" s="24" t="s">
        <v>259</v>
      </c>
      <c r="BM525" s="24" t="s">
        <v>863</v>
      </c>
    </row>
    <row r="526" s="12" customFormat="1">
      <c r="B526" s="239"/>
      <c r="C526" s="240"/>
      <c r="D526" s="229" t="s">
        <v>166</v>
      </c>
      <c r="E526" s="241" t="s">
        <v>21</v>
      </c>
      <c r="F526" s="242" t="s">
        <v>854</v>
      </c>
      <c r="G526" s="240"/>
      <c r="H526" s="241" t="s">
        <v>21</v>
      </c>
      <c r="I526" s="243"/>
      <c r="J526" s="240"/>
      <c r="K526" s="240"/>
      <c r="L526" s="244"/>
      <c r="M526" s="245"/>
      <c r="N526" s="246"/>
      <c r="O526" s="246"/>
      <c r="P526" s="246"/>
      <c r="Q526" s="246"/>
      <c r="R526" s="246"/>
      <c r="S526" s="246"/>
      <c r="T526" s="247"/>
      <c r="AT526" s="248" t="s">
        <v>166</v>
      </c>
      <c r="AU526" s="248" t="s">
        <v>86</v>
      </c>
      <c r="AV526" s="12" t="s">
        <v>75</v>
      </c>
      <c r="AW526" s="12" t="s">
        <v>33</v>
      </c>
      <c r="AX526" s="12" t="s">
        <v>70</v>
      </c>
      <c r="AY526" s="248" t="s">
        <v>157</v>
      </c>
    </row>
    <row r="527" s="11" customFormat="1">
      <c r="B527" s="227"/>
      <c r="C527" s="228"/>
      <c r="D527" s="229" t="s">
        <v>166</v>
      </c>
      <c r="E527" s="230" t="s">
        <v>21</v>
      </c>
      <c r="F527" s="231" t="s">
        <v>864</v>
      </c>
      <c r="G527" s="228"/>
      <c r="H527" s="232">
        <v>2</v>
      </c>
      <c r="I527" s="233"/>
      <c r="J527" s="228"/>
      <c r="K527" s="228"/>
      <c r="L527" s="234"/>
      <c r="M527" s="235"/>
      <c r="N527" s="236"/>
      <c r="O527" s="236"/>
      <c r="P527" s="236"/>
      <c r="Q527" s="236"/>
      <c r="R527" s="236"/>
      <c r="S527" s="236"/>
      <c r="T527" s="237"/>
      <c r="AT527" s="238" t="s">
        <v>166</v>
      </c>
      <c r="AU527" s="238" t="s">
        <v>86</v>
      </c>
      <c r="AV527" s="11" t="s">
        <v>86</v>
      </c>
      <c r="AW527" s="11" t="s">
        <v>33</v>
      </c>
      <c r="AX527" s="11" t="s">
        <v>70</v>
      </c>
      <c r="AY527" s="238" t="s">
        <v>157</v>
      </c>
    </row>
    <row r="528" s="11" customFormat="1">
      <c r="B528" s="227"/>
      <c r="C528" s="228"/>
      <c r="D528" s="229" t="s">
        <v>166</v>
      </c>
      <c r="E528" s="230" t="s">
        <v>21</v>
      </c>
      <c r="F528" s="231" t="s">
        <v>865</v>
      </c>
      <c r="G528" s="228"/>
      <c r="H528" s="232">
        <v>3</v>
      </c>
      <c r="I528" s="233"/>
      <c r="J528" s="228"/>
      <c r="K528" s="228"/>
      <c r="L528" s="234"/>
      <c r="M528" s="235"/>
      <c r="N528" s="236"/>
      <c r="O528" s="236"/>
      <c r="P528" s="236"/>
      <c r="Q528" s="236"/>
      <c r="R528" s="236"/>
      <c r="S528" s="236"/>
      <c r="T528" s="237"/>
      <c r="AT528" s="238" t="s">
        <v>166</v>
      </c>
      <c r="AU528" s="238" t="s">
        <v>86</v>
      </c>
      <c r="AV528" s="11" t="s">
        <v>86</v>
      </c>
      <c r="AW528" s="11" t="s">
        <v>33</v>
      </c>
      <c r="AX528" s="11" t="s">
        <v>70</v>
      </c>
      <c r="AY528" s="238" t="s">
        <v>157</v>
      </c>
    </row>
    <row r="529" s="11" customFormat="1">
      <c r="B529" s="227"/>
      <c r="C529" s="228"/>
      <c r="D529" s="229" t="s">
        <v>166</v>
      </c>
      <c r="E529" s="230" t="s">
        <v>21</v>
      </c>
      <c r="F529" s="231" t="s">
        <v>866</v>
      </c>
      <c r="G529" s="228"/>
      <c r="H529" s="232">
        <v>2</v>
      </c>
      <c r="I529" s="233"/>
      <c r="J529" s="228"/>
      <c r="K529" s="228"/>
      <c r="L529" s="234"/>
      <c r="M529" s="235"/>
      <c r="N529" s="236"/>
      <c r="O529" s="236"/>
      <c r="P529" s="236"/>
      <c r="Q529" s="236"/>
      <c r="R529" s="236"/>
      <c r="S529" s="236"/>
      <c r="T529" s="237"/>
      <c r="AT529" s="238" t="s">
        <v>166</v>
      </c>
      <c r="AU529" s="238" t="s">
        <v>86</v>
      </c>
      <c r="AV529" s="11" t="s">
        <v>86</v>
      </c>
      <c r="AW529" s="11" t="s">
        <v>33</v>
      </c>
      <c r="AX529" s="11" t="s">
        <v>70</v>
      </c>
      <c r="AY529" s="238" t="s">
        <v>157</v>
      </c>
    </row>
    <row r="530" s="13" customFormat="1">
      <c r="B530" s="249"/>
      <c r="C530" s="250"/>
      <c r="D530" s="229" t="s">
        <v>166</v>
      </c>
      <c r="E530" s="251" t="s">
        <v>21</v>
      </c>
      <c r="F530" s="252" t="s">
        <v>176</v>
      </c>
      <c r="G530" s="250"/>
      <c r="H530" s="253">
        <v>7</v>
      </c>
      <c r="I530" s="254"/>
      <c r="J530" s="250"/>
      <c r="K530" s="250"/>
      <c r="L530" s="255"/>
      <c r="M530" s="256"/>
      <c r="N530" s="257"/>
      <c r="O530" s="257"/>
      <c r="P530" s="257"/>
      <c r="Q530" s="257"/>
      <c r="R530" s="257"/>
      <c r="S530" s="257"/>
      <c r="T530" s="258"/>
      <c r="AT530" s="259" t="s">
        <v>166</v>
      </c>
      <c r="AU530" s="259" t="s">
        <v>86</v>
      </c>
      <c r="AV530" s="13" t="s">
        <v>164</v>
      </c>
      <c r="AW530" s="13" t="s">
        <v>33</v>
      </c>
      <c r="AX530" s="13" t="s">
        <v>75</v>
      </c>
      <c r="AY530" s="259" t="s">
        <v>157</v>
      </c>
    </row>
    <row r="531" s="1" customFormat="1" ht="16.5" customHeight="1">
      <c r="B531" s="46"/>
      <c r="C531" s="215" t="s">
        <v>867</v>
      </c>
      <c r="D531" s="215" t="s">
        <v>160</v>
      </c>
      <c r="E531" s="216" t="s">
        <v>868</v>
      </c>
      <c r="F531" s="217" t="s">
        <v>869</v>
      </c>
      <c r="G531" s="218" t="s">
        <v>208</v>
      </c>
      <c r="H531" s="219">
        <v>4</v>
      </c>
      <c r="I531" s="220"/>
      <c r="J531" s="221">
        <f>ROUND(I531*H531,2)</f>
        <v>0</v>
      </c>
      <c r="K531" s="217" t="s">
        <v>21</v>
      </c>
      <c r="L531" s="72"/>
      <c r="M531" s="222" t="s">
        <v>21</v>
      </c>
      <c r="N531" s="223" t="s">
        <v>41</v>
      </c>
      <c r="O531" s="47"/>
      <c r="P531" s="224">
        <f>O531*H531</f>
        <v>0</v>
      </c>
      <c r="Q531" s="224">
        <v>0</v>
      </c>
      <c r="R531" s="224">
        <f>Q531*H531</f>
        <v>0</v>
      </c>
      <c r="S531" s="224">
        <v>0</v>
      </c>
      <c r="T531" s="225">
        <f>S531*H531</f>
        <v>0</v>
      </c>
      <c r="AR531" s="24" t="s">
        <v>259</v>
      </c>
      <c r="AT531" s="24" t="s">
        <v>160</v>
      </c>
      <c r="AU531" s="24" t="s">
        <v>86</v>
      </c>
      <c r="AY531" s="24" t="s">
        <v>157</v>
      </c>
      <c r="BE531" s="226">
        <f>IF(N531="základní",J531,0)</f>
        <v>0</v>
      </c>
      <c r="BF531" s="226">
        <f>IF(N531="snížená",J531,0)</f>
        <v>0</v>
      </c>
      <c r="BG531" s="226">
        <f>IF(N531="zákl. přenesená",J531,0)</f>
        <v>0</v>
      </c>
      <c r="BH531" s="226">
        <f>IF(N531="sníž. přenesená",J531,0)</f>
        <v>0</v>
      </c>
      <c r="BI531" s="226">
        <f>IF(N531="nulová",J531,0)</f>
        <v>0</v>
      </c>
      <c r="BJ531" s="24" t="s">
        <v>75</v>
      </c>
      <c r="BK531" s="226">
        <f>ROUND(I531*H531,2)</f>
        <v>0</v>
      </c>
      <c r="BL531" s="24" t="s">
        <v>259</v>
      </c>
      <c r="BM531" s="24" t="s">
        <v>870</v>
      </c>
    </row>
    <row r="532" s="11" customFormat="1">
      <c r="B532" s="227"/>
      <c r="C532" s="228"/>
      <c r="D532" s="229" t="s">
        <v>166</v>
      </c>
      <c r="E532" s="230" t="s">
        <v>21</v>
      </c>
      <c r="F532" s="231" t="s">
        <v>871</v>
      </c>
      <c r="G532" s="228"/>
      <c r="H532" s="232">
        <v>1</v>
      </c>
      <c r="I532" s="233"/>
      <c r="J532" s="228"/>
      <c r="K532" s="228"/>
      <c r="L532" s="234"/>
      <c r="M532" s="235"/>
      <c r="N532" s="236"/>
      <c r="O532" s="236"/>
      <c r="P532" s="236"/>
      <c r="Q532" s="236"/>
      <c r="R532" s="236"/>
      <c r="S532" s="236"/>
      <c r="T532" s="237"/>
      <c r="AT532" s="238" t="s">
        <v>166</v>
      </c>
      <c r="AU532" s="238" t="s">
        <v>86</v>
      </c>
      <c r="AV532" s="11" t="s">
        <v>86</v>
      </c>
      <c r="AW532" s="11" t="s">
        <v>33</v>
      </c>
      <c r="AX532" s="11" t="s">
        <v>70</v>
      </c>
      <c r="AY532" s="238" t="s">
        <v>157</v>
      </c>
    </row>
    <row r="533" s="11" customFormat="1">
      <c r="B533" s="227"/>
      <c r="C533" s="228"/>
      <c r="D533" s="229" t="s">
        <v>166</v>
      </c>
      <c r="E533" s="230" t="s">
        <v>21</v>
      </c>
      <c r="F533" s="231" t="s">
        <v>872</v>
      </c>
      <c r="G533" s="228"/>
      <c r="H533" s="232">
        <v>1</v>
      </c>
      <c r="I533" s="233"/>
      <c r="J533" s="228"/>
      <c r="K533" s="228"/>
      <c r="L533" s="234"/>
      <c r="M533" s="235"/>
      <c r="N533" s="236"/>
      <c r="O533" s="236"/>
      <c r="P533" s="236"/>
      <c r="Q533" s="236"/>
      <c r="R533" s="236"/>
      <c r="S533" s="236"/>
      <c r="T533" s="237"/>
      <c r="AT533" s="238" t="s">
        <v>166</v>
      </c>
      <c r="AU533" s="238" t="s">
        <v>86</v>
      </c>
      <c r="AV533" s="11" t="s">
        <v>86</v>
      </c>
      <c r="AW533" s="11" t="s">
        <v>33</v>
      </c>
      <c r="AX533" s="11" t="s">
        <v>70</v>
      </c>
      <c r="AY533" s="238" t="s">
        <v>157</v>
      </c>
    </row>
    <row r="534" s="11" customFormat="1">
      <c r="B534" s="227"/>
      <c r="C534" s="228"/>
      <c r="D534" s="229" t="s">
        <v>166</v>
      </c>
      <c r="E534" s="230" t="s">
        <v>21</v>
      </c>
      <c r="F534" s="231" t="s">
        <v>873</v>
      </c>
      <c r="G534" s="228"/>
      <c r="H534" s="232">
        <v>1</v>
      </c>
      <c r="I534" s="233"/>
      <c r="J534" s="228"/>
      <c r="K534" s="228"/>
      <c r="L534" s="234"/>
      <c r="M534" s="235"/>
      <c r="N534" s="236"/>
      <c r="O534" s="236"/>
      <c r="P534" s="236"/>
      <c r="Q534" s="236"/>
      <c r="R534" s="236"/>
      <c r="S534" s="236"/>
      <c r="T534" s="237"/>
      <c r="AT534" s="238" t="s">
        <v>166</v>
      </c>
      <c r="AU534" s="238" t="s">
        <v>86</v>
      </c>
      <c r="AV534" s="11" t="s">
        <v>86</v>
      </c>
      <c r="AW534" s="11" t="s">
        <v>33</v>
      </c>
      <c r="AX534" s="11" t="s">
        <v>70</v>
      </c>
      <c r="AY534" s="238" t="s">
        <v>157</v>
      </c>
    </row>
    <row r="535" s="11" customFormat="1">
      <c r="B535" s="227"/>
      <c r="C535" s="228"/>
      <c r="D535" s="229" t="s">
        <v>166</v>
      </c>
      <c r="E535" s="230" t="s">
        <v>21</v>
      </c>
      <c r="F535" s="231" t="s">
        <v>874</v>
      </c>
      <c r="G535" s="228"/>
      <c r="H535" s="232">
        <v>1</v>
      </c>
      <c r="I535" s="233"/>
      <c r="J535" s="228"/>
      <c r="K535" s="228"/>
      <c r="L535" s="234"/>
      <c r="M535" s="235"/>
      <c r="N535" s="236"/>
      <c r="O535" s="236"/>
      <c r="P535" s="236"/>
      <c r="Q535" s="236"/>
      <c r="R535" s="236"/>
      <c r="S535" s="236"/>
      <c r="T535" s="237"/>
      <c r="AT535" s="238" t="s">
        <v>166</v>
      </c>
      <c r="AU535" s="238" t="s">
        <v>86</v>
      </c>
      <c r="AV535" s="11" t="s">
        <v>86</v>
      </c>
      <c r="AW535" s="11" t="s">
        <v>33</v>
      </c>
      <c r="AX535" s="11" t="s">
        <v>70</v>
      </c>
      <c r="AY535" s="238" t="s">
        <v>157</v>
      </c>
    </row>
    <row r="536" s="13" customFormat="1">
      <c r="B536" s="249"/>
      <c r="C536" s="250"/>
      <c r="D536" s="229" t="s">
        <v>166</v>
      </c>
      <c r="E536" s="251" t="s">
        <v>21</v>
      </c>
      <c r="F536" s="252" t="s">
        <v>176</v>
      </c>
      <c r="G536" s="250"/>
      <c r="H536" s="253">
        <v>4</v>
      </c>
      <c r="I536" s="254"/>
      <c r="J536" s="250"/>
      <c r="K536" s="250"/>
      <c r="L536" s="255"/>
      <c r="M536" s="256"/>
      <c r="N536" s="257"/>
      <c r="O536" s="257"/>
      <c r="P536" s="257"/>
      <c r="Q536" s="257"/>
      <c r="R536" s="257"/>
      <c r="S536" s="257"/>
      <c r="T536" s="258"/>
      <c r="AT536" s="259" t="s">
        <v>166</v>
      </c>
      <c r="AU536" s="259" t="s">
        <v>86</v>
      </c>
      <c r="AV536" s="13" t="s">
        <v>164</v>
      </c>
      <c r="AW536" s="13" t="s">
        <v>33</v>
      </c>
      <c r="AX536" s="13" t="s">
        <v>75</v>
      </c>
      <c r="AY536" s="259" t="s">
        <v>157</v>
      </c>
    </row>
    <row r="537" s="1" customFormat="1" ht="25.5" customHeight="1">
      <c r="B537" s="46"/>
      <c r="C537" s="215" t="s">
        <v>875</v>
      </c>
      <c r="D537" s="215" t="s">
        <v>160</v>
      </c>
      <c r="E537" s="216" t="s">
        <v>876</v>
      </c>
      <c r="F537" s="217" t="s">
        <v>877</v>
      </c>
      <c r="G537" s="218" t="s">
        <v>100</v>
      </c>
      <c r="H537" s="219">
        <v>17.600000000000001</v>
      </c>
      <c r="I537" s="220"/>
      <c r="J537" s="221">
        <f>ROUND(I537*H537,2)</f>
        <v>0</v>
      </c>
      <c r="K537" s="217" t="s">
        <v>163</v>
      </c>
      <c r="L537" s="72"/>
      <c r="M537" s="222" t="s">
        <v>21</v>
      </c>
      <c r="N537" s="223" t="s">
        <v>41</v>
      </c>
      <c r="O537" s="47"/>
      <c r="P537" s="224">
        <f>O537*H537</f>
        <v>0</v>
      </c>
      <c r="Q537" s="224">
        <v>0.00298</v>
      </c>
      <c r="R537" s="224">
        <f>Q537*H537</f>
        <v>0.052448000000000002</v>
      </c>
      <c r="S537" s="224">
        <v>0</v>
      </c>
      <c r="T537" s="225">
        <f>S537*H537</f>
        <v>0</v>
      </c>
      <c r="AR537" s="24" t="s">
        <v>259</v>
      </c>
      <c r="AT537" s="24" t="s">
        <v>160</v>
      </c>
      <c r="AU537" s="24" t="s">
        <v>86</v>
      </c>
      <c r="AY537" s="24" t="s">
        <v>157</v>
      </c>
      <c r="BE537" s="226">
        <f>IF(N537="základní",J537,0)</f>
        <v>0</v>
      </c>
      <c r="BF537" s="226">
        <f>IF(N537="snížená",J537,0)</f>
        <v>0</v>
      </c>
      <c r="BG537" s="226">
        <f>IF(N537="zákl. přenesená",J537,0)</f>
        <v>0</v>
      </c>
      <c r="BH537" s="226">
        <f>IF(N537="sníž. přenesená",J537,0)</f>
        <v>0</v>
      </c>
      <c r="BI537" s="226">
        <f>IF(N537="nulová",J537,0)</f>
        <v>0</v>
      </c>
      <c r="BJ537" s="24" t="s">
        <v>75</v>
      </c>
      <c r="BK537" s="226">
        <f>ROUND(I537*H537,2)</f>
        <v>0</v>
      </c>
      <c r="BL537" s="24" t="s">
        <v>259</v>
      </c>
      <c r="BM537" s="24" t="s">
        <v>878</v>
      </c>
    </row>
    <row r="538" s="12" customFormat="1">
      <c r="B538" s="239"/>
      <c r="C538" s="240"/>
      <c r="D538" s="229" t="s">
        <v>166</v>
      </c>
      <c r="E538" s="241" t="s">
        <v>21</v>
      </c>
      <c r="F538" s="242" t="s">
        <v>879</v>
      </c>
      <c r="G538" s="240"/>
      <c r="H538" s="241" t="s">
        <v>21</v>
      </c>
      <c r="I538" s="243"/>
      <c r="J538" s="240"/>
      <c r="K538" s="240"/>
      <c r="L538" s="244"/>
      <c r="M538" s="245"/>
      <c r="N538" s="246"/>
      <c r="O538" s="246"/>
      <c r="P538" s="246"/>
      <c r="Q538" s="246"/>
      <c r="R538" s="246"/>
      <c r="S538" s="246"/>
      <c r="T538" s="247"/>
      <c r="AT538" s="248" t="s">
        <v>166</v>
      </c>
      <c r="AU538" s="248" t="s">
        <v>86</v>
      </c>
      <c r="AV538" s="12" t="s">
        <v>75</v>
      </c>
      <c r="AW538" s="12" t="s">
        <v>33</v>
      </c>
      <c r="AX538" s="12" t="s">
        <v>70</v>
      </c>
      <c r="AY538" s="248" t="s">
        <v>157</v>
      </c>
    </row>
    <row r="539" s="11" customFormat="1">
      <c r="B539" s="227"/>
      <c r="C539" s="228"/>
      <c r="D539" s="229" t="s">
        <v>166</v>
      </c>
      <c r="E539" s="230" t="s">
        <v>21</v>
      </c>
      <c r="F539" s="231" t="s">
        <v>880</v>
      </c>
      <c r="G539" s="228"/>
      <c r="H539" s="232">
        <v>17.600000000000001</v>
      </c>
      <c r="I539" s="233"/>
      <c r="J539" s="228"/>
      <c r="K539" s="228"/>
      <c r="L539" s="234"/>
      <c r="M539" s="235"/>
      <c r="N539" s="236"/>
      <c r="O539" s="236"/>
      <c r="P539" s="236"/>
      <c r="Q539" s="236"/>
      <c r="R539" s="236"/>
      <c r="S539" s="236"/>
      <c r="T539" s="237"/>
      <c r="AT539" s="238" t="s">
        <v>166</v>
      </c>
      <c r="AU539" s="238" t="s">
        <v>86</v>
      </c>
      <c r="AV539" s="11" t="s">
        <v>86</v>
      </c>
      <c r="AW539" s="11" t="s">
        <v>33</v>
      </c>
      <c r="AX539" s="11" t="s">
        <v>75</v>
      </c>
      <c r="AY539" s="238" t="s">
        <v>157</v>
      </c>
    </row>
    <row r="540" s="1" customFormat="1" ht="25.5" customHeight="1">
      <c r="B540" s="46"/>
      <c r="C540" s="215" t="s">
        <v>881</v>
      </c>
      <c r="D540" s="215" t="s">
        <v>160</v>
      </c>
      <c r="E540" s="216" t="s">
        <v>882</v>
      </c>
      <c r="F540" s="217" t="s">
        <v>883</v>
      </c>
      <c r="G540" s="218" t="s">
        <v>100</v>
      </c>
      <c r="H540" s="219">
        <v>4.5999999999999996</v>
      </c>
      <c r="I540" s="220"/>
      <c r="J540" s="221">
        <f>ROUND(I540*H540,2)</f>
        <v>0</v>
      </c>
      <c r="K540" s="217" t="s">
        <v>163</v>
      </c>
      <c r="L540" s="72"/>
      <c r="M540" s="222" t="s">
        <v>21</v>
      </c>
      <c r="N540" s="223" t="s">
        <v>41</v>
      </c>
      <c r="O540" s="47"/>
      <c r="P540" s="224">
        <f>O540*H540</f>
        <v>0</v>
      </c>
      <c r="Q540" s="224">
        <v>0.0049399999999999999</v>
      </c>
      <c r="R540" s="224">
        <f>Q540*H540</f>
        <v>0.022723999999999998</v>
      </c>
      <c r="S540" s="224">
        <v>0</v>
      </c>
      <c r="T540" s="225">
        <f>S540*H540</f>
        <v>0</v>
      </c>
      <c r="AR540" s="24" t="s">
        <v>259</v>
      </c>
      <c r="AT540" s="24" t="s">
        <v>160</v>
      </c>
      <c r="AU540" s="24" t="s">
        <v>86</v>
      </c>
      <c r="AY540" s="24" t="s">
        <v>157</v>
      </c>
      <c r="BE540" s="226">
        <f>IF(N540="základní",J540,0)</f>
        <v>0</v>
      </c>
      <c r="BF540" s="226">
        <f>IF(N540="snížená",J540,0)</f>
        <v>0</v>
      </c>
      <c r="BG540" s="226">
        <f>IF(N540="zákl. přenesená",J540,0)</f>
        <v>0</v>
      </c>
      <c r="BH540" s="226">
        <f>IF(N540="sníž. přenesená",J540,0)</f>
        <v>0</v>
      </c>
      <c r="BI540" s="226">
        <f>IF(N540="nulová",J540,0)</f>
        <v>0</v>
      </c>
      <c r="BJ540" s="24" t="s">
        <v>75</v>
      </c>
      <c r="BK540" s="226">
        <f>ROUND(I540*H540,2)</f>
        <v>0</v>
      </c>
      <c r="BL540" s="24" t="s">
        <v>259</v>
      </c>
      <c r="BM540" s="24" t="s">
        <v>884</v>
      </c>
    </row>
    <row r="541" s="12" customFormat="1">
      <c r="B541" s="239"/>
      <c r="C541" s="240"/>
      <c r="D541" s="229" t="s">
        <v>166</v>
      </c>
      <c r="E541" s="241" t="s">
        <v>21</v>
      </c>
      <c r="F541" s="242" t="s">
        <v>848</v>
      </c>
      <c r="G541" s="240"/>
      <c r="H541" s="241" t="s">
        <v>21</v>
      </c>
      <c r="I541" s="243"/>
      <c r="J541" s="240"/>
      <c r="K541" s="240"/>
      <c r="L541" s="244"/>
      <c r="M541" s="245"/>
      <c r="N541" s="246"/>
      <c r="O541" s="246"/>
      <c r="P541" s="246"/>
      <c r="Q541" s="246"/>
      <c r="R541" s="246"/>
      <c r="S541" s="246"/>
      <c r="T541" s="247"/>
      <c r="AT541" s="248" t="s">
        <v>166</v>
      </c>
      <c r="AU541" s="248" t="s">
        <v>86</v>
      </c>
      <c r="AV541" s="12" t="s">
        <v>75</v>
      </c>
      <c r="AW541" s="12" t="s">
        <v>33</v>
      </c>
      <c r="AX541" s="12" t="s">
        <v>70</v>
      </c>
      <c r="AY541" s="248" t="s">
        <v>157</v>
      </c>
    </row>
    <row r="542" s="11" customFormat="1">
      <c r="B542" s="227"/>
      <c r="C542" s="228"/>
      <c r="D542" s="229" t="s">
        <v>166</v>
      </c>
      <c r="E542" s="230" t="s">
        <v>21</v>
      </c>
      <c r="F542" s="231" t="s">
        <v>885</v>
      </c>
      <c r="G542" s="228"/>
      <c r="H542" s="232">
        <v>4.5999999999999996</v>
      </c>
      <c r="I542" s="233"/>
      <c r="J542" s="228"/>
      <c r="K542" s="228"/>
      <c r="L542" s="234"/>
      <c r="M542" s="235"/>
      <c r="N542" s="236"/>
      <c r="O542" s="236"/>
      <c r="P542" s="236"/>
      <c r="Q542" s="236"/>
      <c r="R542" s="236"/>
      <c r="S542" s="236"/>
      <c r="T542" s="237"/>
      <c r="AT542" s="238" t="s">
        <v>166</v>
      </c>
      <c r="AU542" s="238" t="s">
        <v>86</v>
      </c>
      <c r="AV542" s="11" t="s">
        <v>86</v>
      </c>
      <c r="AW542" s="11" t="s">
        <v>33</v>
      </c>
      <c r="AX542" s="11" t="s">
        <v>75</v>
      </c>
      <c r="AY542" s="238" t="s">
        <v>157</v>
      </c>
    </row>
    <row r="543" s="1" customFormat="1" ht="25.5" customHeight="1">
      <c r="B543" s="46"/>
      <c r="C543" s="215" t="s">
        <v>886</v>
      </c>
      <c r="D543" s="215" t="s">
        <v>160</v>
      </c>
      <c r="E543" s="216" t="s">
        <v>887</v>
      </c>
      <c r="F543" s="217" t="s">
        <v>888</v>
      </c>
      <c r="G543" s="218" t="s">
        <v>100</v>
      </c>
      <c r="H543" s="219">
        <v>17.600000000000001</v>
      </c>
      <c r="I543" s="220"/>
      <c r="J543" s="221">
        <f>ROUND(I543*H543,2)</f>
        <v>0</v>
      </c>
      <c r="K543" s="217" t="s">
        <v>163</v>
      </c>
      <c r="L543" s="72"/>
      <c r="M543" s="222" t="s">
        <v>21</v>
      </c>
      <c r="N543" s="223" t="s">
        <v>41</v>
      </c>
      <c r="O543" s="47"/>
      <c r="P543" s="224">
        <f>O543*H543</f>
        <v>0</v>
      </c>
      <c r="Q543" s="224">
        <v>0.0037599999999999999</v>
      </c>
      <c r="R543" s="224">
        <f>Q543*H543</f>
        <v>0.066175999999999999</v>
      </c>
      <c r="S543" s="224">
        <v>0</v>
      </c>
      <c r="T543" s="225">
        <f>S543*H543</f>
        <v>0</v>
      </c>
      <c r="AR543" s="24" t="s">
        <v>259</v>
      </c>
      <c r="AT543" s="24" t="s">
        <v>160</v>
      </c>
      <c r="AU543" s="24" t="s">
        <v>86</v>
      </c>
      <c r="AY543" s="24" t="s">
        <v>157</v>
      </c>
      <c r="BE543" s="226">
        <f>IF(N543="základní",J543,0)</f>
        <v>0</v>
      </c>
      <c r="BF543" s="226">
        <f>IF(N543="snížená",J543,0)</f>
        <v>0</v>
      </c>
      <c r="BG543" s="226">
        <f>IF(N543="zákl. přenesená",J543,0)</f>
        <v>0</v>
      </c>
      <c r="BH543" s="226">
        <f>IF(N543="sníž. přenesená",J543,0)</f>
        <v>0</v>
      </c>
      <c r="BI543" s="226">
        <f>IF(N543="nulová",J543,0)</f>
        <v>0</v>
      </c>
      <c r="BJ543" s="24" t="s">
        <v>75</v>
      </c>
      <c r="BK543" s="226">
        <f>ROUND(I543*H543,2)</f>
        <v>0</v>
      </c>
      <c r="BL543" s="24" t="s">
        <v>259</v>
      </c>
      <c r="BM543" s="24" t="s">
        <v>889</v>
      </c>
    </row>
    <row r="544" s="12" customFormat="1">
      <c r="B544" s="239"/>
      <c r="C544" s="240"/>
      <c r="D544" s="229" t="s">
        <v>166</v>
      </c>
      <c r="E544" s="241" t="s">
        <v>21</v>
      </c>
      <c r="F544" s="242" t="s">
        <v>848</v>
      </c>
      <c r="G544" s="240"/>
      <c r="H544" s="241" t="s">
        <v>21</v>
      </c>
      <c r="I544" s="243"/>
      <c r="J544" s="240"/>
      <c r="K544" s="240"/>
      <c r="L544" s="244"/>
      <c r="M544" s="245"/>
      <c r="N544" s="246"/>
      <c r="O544" s="246"/>
      <c r="P544" s="246"/>
      <c r="Q544" s="246"/>
      <c r="R544" s="246"/>
      <c r="S544" s="246"/>
      <c r="T544" s="247"/>
      <c r="AT544" s="248" t="s">
        <v>166</v>
      </c>
      <c r="AU544" s="248" t="s">
        <v>86</v>
      </c>
      <c r="AV544" s="12" t="s">
        <v>75</v>
      </c>
      <c r="AW544" s="12" t="s">
        <v>33</v>
      </c>
      <c r="AX544" s="12" t="s">
        <v>70</v>
      </c>
      <c r="AY544" s="248" t="s">
        <v>157</v>
      </c>
    </row>
    <row r="545" s="11" customFormat="1">
      <c r="B545" s="227"/>
      <c r="C545" s="228"/>
      <c r="D545" s="229" t="s">
        <v>166</v>
      </c>
      <c r="E545" s="230" t="s">
        <v>21</v>
      </c>
      <c r="F545" s="231" t="s">
        <v>890</v>
      </c>
      <c r="G545" s="228"/>
      <c r="H545" s="232">
        <v>17.600000000000001</v>
      </c>
      <c r="I545" s="233"/>
      <c r="J545" s="228"/>
      <c r="K545" s="228"/>
      <c r="L545" s="234"/>
      <c r="M545" s="235"/>
      <c r="N545" s="236"/>
      <c r="O545" s="236"/>
      <c r="P545" s="236"/>
      <c r="Q545" s="236"/>
      <c r="R545" s="236"/>
      <c r="S545" s="236"/>
      <c r="T545" s="237"/>
      <c r="AT545" s="238" t="s">
        <v>166</v>
      </c>
      <c r="AU545" s="238" t="s">
        <v>86</v>
      </c>
      <c r="AV545" s="11" t="s">
        <v>86</v>
      </c>
      <c r="AW545" s="11" t="s">
        <v>33</v>
      </c>
      <c r="AX545" s="11" t="s">
        <v>75</v>
      </c>
      <c r="AY545" s="238" t="s">
        <v>157</v>
      </c>
    </row>
    <row r="546" s="1" customFormat="1" ht="25.5" customHeight="1">
      <c r="B546" s="46"/>
      <c r="C546" s="215" t="s">
        <v>891</v>
      </c>
      <c r="D546" s="215" t="s">
        <v>160</v>
      </c>
      <c r="E546" s="216" t="s">
        <v>892</v>
      </c>
      <c r="F546" s="217" t="s">
        <v>893</v>
      </c>
      <c r="G546" s="218" t="s">
        <v>100</v>
      </c>
      <c r="H546" s="219">
        <v>1.8</v>
      </c>
      <c r="I546" s="220"/>
      <c r="J546" s="221">
        <f>ROUND(I546*H546,2)</f>
        <v>0</v>
      </c>
      <c r="K546" s="217" t="s">
        <v>163</v>
      </c>
      <c r="L546" s="72"/>
      <c r="M546" s="222" t="s">
        <v>21</v>
      </c>
      <c r="N546" s="223" t="s">
        <v>41</v>
      </c>
      <c r="O546" s="47"/>
      <c r="P546" s="224">
        <f>O546*H546</f>
        <v>0</v>
      </c>
      <c r="Q546" s="224">
        <v>0.0019</v>
      </c>
      <c r="R546" s="224">
        <f>Q546*H546</f>
        <v>0.0034199999999999999</v>
      </c>
      <c r="S546" s="224">
        <v>0</v>
      </c>
      <c r="T546" s="225">
        <f>S546*H546</f>
        <v>0</v>
      </c>
      <c r="AR546" s="24" t="s">
        <v>259</v>
      </c>
      <c r="AT546" s="24" t="s">
        <v>160</v>
      </c>
      <c r="AU546" s="24" t="s">
        <v>86</v>
      </c>
      <c r="AY546" s="24" t="s">
        <v>157</v>
      </c>
      <c r="BE546" s="226">
        <f>IF(N546="základní",J546,0)</f>
        <v>0</v>
      </c>
      <c r="BF546" s="226">
        <f>IF(N546="snížená",J546,0)</f>
        <v>0</v>
      </c>
      <c r="BG546" s="226">
        <f>IF(N546="zákl. přenesená",J546,0)</f>
        <v>0</v>
      </c>
      <c r="BH546" s="226">
        <f>IF(N546="sníž. přenesená",J546,0)</f>
        <v>0</v>
      </c>
      <c r="BI546" s="226">
        <f>IF(N546="nulová",J546,0)</f>
        <v>0</v>
      </c>
      <c r="BJ546" s="24" t="s">
        <v>75</v>
      </c>
      <c r="BK546" s="226">
        <f>ROUND(I546*H546,2)</f>
        <v>0</v>
      </c>
      <c r="BL546" s="24" t="s">
        <v>259</v>
      </c>
      <c r="BM546" s="24" t="s">
        <v>894</v>
      </c>
    </row>
    <row r="547" s="12" customFormat="1">
      <c r="B547" s="239"/>
      <c r="C547" s="240"/>
      <c r="D547" s="229" t="s">
        <v>166</v>
      </c>
      <c r="E547" s="241" t="s">
        <v>21</v>
      </c>
      <c r="F547" s="242" t="s">
        <v>895</v>
      </c>
      <c r="G547" s="240"/>
      <c r="H547" s="241" t="s">
        <v>21</v>
      </c>
      <c r="I547" s="243"/>
      <c r="J547" s="240"/>
      <c r="K547" s="240"/>
      <c r="L547" s="244"/>
      <c r="M547" s="245"/>
      <c r="N547" s="246"/>
      <c r="O547" s="246"/>
      <c r="P547" s="246"/>
      <c r="Q547" s="246"/>
      <c r="R547" s="246"/>
      <c r="S547" s="246"/>
      <c r="T547" s="247"/>
      <c r="AT547" s="248" t="s">
        <v>166</v>
      </c>
      <c r="AU547" s="248" t="s">
        <v>86</v>
      </c>
      <c r="AV547" s="12" t="s">
        <v>75</v>
      </c>
      <c r="AW547" s="12" t="s">
        <v>33</v>
      </c>
      <c r="AX547" s="12" t="s">
        <v>70</v>
      </c>
      <c r="AY547" s="248" t="s">
        <v>157</v>
      </c>
    </row>
    <row r="548" s="11" customFormat="1">
      <c r="B548" s="227"/>
      <c r="C548" s="228"/>
      <c r="D548" s="229" t="s">
        <v>166</v>
      </c>
      <c r="E548" s="230" t="s">
        <v>21</v>
      </c>
      <c r="F548" s="231" t="s">
        <v>896</v>
      </c>
      <c r="G548" s="228"/>
      <c r="H548" s="232">
        <v>1.8</v>
      </c>
      <c r="I548" s="233"/>
      <c r="J548" s="228"/>
      <c r="K548" s="228"/>
      <c r="L548" s="234"/>
      <c r="M548" s="235"/>
      <c r="N548" s="236"/>
      <c r="O548" s="236"/>
      <c r="P548" s="236"/>
      <c r="Q548" s="236"/>
      <c r="R548" s="236"/>
      <c r="S548" s="236"/>
      <c r="T548" s="237"/>
      <c r="AT548" s="238" t="s">
        <v>166</v>
      </c>
      <c r="AU548" s="238" t="s">
        <v>86</v>
      </c>
      <c r="AV548" s="11" t="s">
        <v>86</v>
      </c>
      <c r="AW548" s="11" t="s">
        <v>33</v>
      </c>
      <c r="AX548" s="11" t="s">
        <v>75</v>
      </c>
      <c r="AY548" s="238" t="s">
        <v>157</v>
      </c>
    </row>
    <row r="549" s="1" customFormat="1" ht="25.5" customHeight="1">
      <c r="B549" s="46"/>
      <c r="C549" s="215" t="s">
        <v>897</v>
      </c>
      <c r="D549" s="215" t="s">
        <v>160</v>
      </c>
      <c r="E549" s="216" t="s">
        <v>898</v>
      </c>
      <c r="F549" s="217" t="s">
        <v>899</v>
      </c>
      <c r="G549" s="218" t="s">
        <v>100</v>
      </c>
      <c r="H549" s="219">
        <v>1.2</v>
      </c>
      <c r="I549" s="220"/>
      <c r="J549" s="221">
        <f>ROUND(I549*H549,2)</f>
        <v>0</v>
      </c>
      <c r="K549" s="217" t="s">
        <v>163</v>
      </c>
      <c r="L549" s="72"/>
      <c r="M549" s="222" t="s">
        <v>21</v>
      </c>
      <c r="N549" s="223" t="s">
        <v>41</v>
      </c>
      <c r="O549" s="47"/>
      <c r="P549" s="224">
        <f>O549*H549</f>
        <v>0</v>
      </c>
      <c r="Q549" s="224">
        <v>0.0018600000000000001</v>
      </c>
      <c r="R549" s="224">
        <f>Q549*H549</f>
        <v>0.002232</v>
      </c>
      <c r="S549" s="224">
        <v>0</v>
      </c>
      <c r="T549" s="225">
        <f>S549*H549</f>
        <v>0</v>
      </c>
      <c r="AR549" s="24" t="s">
        <v>259</v>
      </c>
      <c r="AT549" s="24" t="s">
        <v>160</v>
      </c>
      <c r="AU549" s="24" t="s">
        <v>86</v>
      </c>
      <c r="AY549" s="24" t="s">
        <v>157</v>
      </c>
      <c r="BE549" s="226">
        <f>IF(N549="základní",J549,0)</f>
        <v>0</v>
      </c>
      <c r="BF549" s="226">
        <f>IF(N549="snížená",J549,0)</f>
        <v>0</v>
      </c>
      <c r="BG549" s="226">
        <f>IF(N549="zákl. přenesená",J549,0)</f>
        <v>0</v>
      </c>
      <c r="BH549" s="226">
        <f>IF(N549="sníž. přenesená",J549,0)</f>
        <v>0</v>
      </c>
      <c r="BI549" s="226">
        <f>IF(N549="nulová",J549,0)</f>
        <v>0</v>
      </c>
      <c r="BJ549" s="24" t="s">
        <v>75</v>
      </c>
      <c r="BK549" s="226">
        <f>ROUND(I549*H549,2)</f>
        <v>0</v>
      </c>
      <c r="BL549" s="24" t="s">
        <v>259</v>
      </c>
      <c r="BM549" s="24" t="s">
        <v>900</v>
      </c>
    </row>
    <row r="550" s="12" customFormat="1">
      <c r="B550" s="239"/>
      <c r="C550" s="240"/>
      <c r="D550" s="229" t="s">
        <v>166</v>
      </c>
      <c r="E550" s="241" t="s">
        <v>21</v>
      </c>
      <c r="F550" s="242" t="s">
        <v>901</v>
      </c>
      <c r="G550" s="240"/>
      <c r="H550" s="241" t="s">
        <v>21</v>
      </c>
      <c r="I550" s="243"/>
      <c r="J550" s="240"/>
      <c r="K550" s="240"/>
      <c r="L550" s="244"/>
      <c r="M550" s="245"/>
      <c r="N550" s="246"/>
      <c r="O550" s="246"/>
      <c r="P550" s="246"/>
      <c r="Q550" s="246"/>
      <c r="R550" s="246"/>
      <c r="S550" s="246"/>
      <c r="T550" s="247"/>
      <c r="AT550" s="248" t="s">
        <v>166</v>
      </c>
      <c r="AU550" s="248" t="s">
        <v>86</v>
      </c>
      <c r="AV550" s="12" t="s">
        <v>75</v>
      </c>
      <c r="AW550" s="12" t="s">
        <v>33</v>
      </c>
      <c r="AX550" s="12" t="s">
        <v>70</v>
      </c>
      <c r="AY550" s="248" t="s">
        <v>157</v>
      </c>
    </row>
    <row r="551" s="11" customFormat="1">
      <c r="B551" s="227"/>
      <c r="C551" s="228"/>
      <c r="D551" s="229" t="s">
        <v>166</v>
      </c>
      <c r="E551" s="230" t="s">
        <v>21</v>
      </c>
      <c r="F551" s="231" t="s">
        <v>902</v>
      </c>
      <c r="G551" s="228"/>
      <c r="H551" s="232">
        <v>1.2</v>
      </c>
      <c r="I551" s="233"/>
      <c r="J551" s="228"/>
      <c r="K551" s="228"/>
      <c r="L551" s="234"/>
      <c r="M551" s="235"/>
      <c r="N551" s="236"/>
      <c r="O551" s="236"/>
      <c r="P551" s="236"/>
      <c r="Q551" s="236"/>
      <c r="R551" s="236"/>
      <c r="S551" s="236"/>
      <c r="T551" s="237"/>
      <c r="AT551" s="238" t="s">
        <v>166</v>
      </c>
      <c r="AU551" s="238" t="s">
        <v>86</v>
      </c>
      <c r="AV551" s="11" t="s">
        <v>86</v>
      </c>
      <c r="AW551" s="11" t="s">
        <v>33</v>
      </c>
      <c r="AX551" s="11" t="s">
        <v>75</v>
      </c>
      <c r="AY551" s="238" t="s">
        <v>157</v>
      </c>
    </row>
    <row r="552" s="1" customFormat="1" ht="25.5" customHeight="1">
      <c r="B552" s="46"/>
      <c r="C552" s="215" t="s">
        <v>903</v>
      </c>
      <c r="D552" s="215" t="s">
        <v>160</v>
      </c>
      <c r="E552" s="216" t="s">
        <v>904</v>
      </c>
      <c r="F552" s="217" t="s">
        <v>905</v>
      </c>
      <c r="G552" s="218" t="s">
        <v>100</v>
      </c>
      <c r="H552" s="219">
        <v>4</v>
      </c>
      <c r="I552" s="220"/>
      <c r="J552" s="221">
        <f>ROUND(I552*H552,2)</f>
        <v>0</v>
      </c>
      <c r="K552" s="217" t="s">
        <v>163</v>
      </c>
      <c r="L552" s="72"/>
      <c r="M552" s="222" t="s">
        <v>21</v>
      </c>
      <c r="N552" s="223" t="s">
        <v>41</v>
      </c>
      <c r="O552" s="47"/>
      <c r="P552" s="224">
        <f>O552*H552</f>
        <v>0</v>
      </c>
      <c r="Q552" s="224">
        <v>0.00214</v>
      </c>
      <c r="R552" s="224">
        <f>Q552*H552</f>
        <v>0.0085599999999999999</v>
      </c>
      <c r="S552" s="224">
        <v>0</v>
      </c>
      <c r="T552" s="225">
        <f>S552*H552</f>
        <v>0</v>
      </c>
      <c r="AR552" s="24" t="s">
        <v>259</v>
      </c>
      <c r="AT552" s="24" t="s">
        <v>160</v>
      </c>
      <c r="AU552" s="24" t="s">
        <v>86</v>
      </c>
      <c r="AY552" s="24" t="s">
        <v>157</v>
      </c>
      <c r="BE552" s="226">
        <f>IF(N552="základní",J552,0)</f>
        <v>0</v>
      </c>
      <c r="BF552" s="226">
        <f>IF(N552="snížená",J552,0)</f>
        <v>0</v>
      </c>
      <c r="BG552" s="226">
        <f>IF(N552="zákl. přenesená",J552,0)</f>
        <v>0</v>
      </c>
      <c r="BH552" s="226">
        <f>IF(N552="sníž. přenesená",J552,0)</f>
        <v>0</v>
      </c>
      <c r="BI552" s="226">
        <f>IF(N552="nulová",J552,0)</f>
        <v>0</v>
      </c>
      <c r="BJ552" s="24" t="s">
        <v>75</v>
      </c>
      <c r="BK552" s="226">
        <f>ROUND(I552*H552,2)</f>
        <v>0</v>
      </c>
      <c r="BL552" s="24" t="s">
        <v>259</v>
      </c>
      <c r="BM552" s="24" t="s">
        <v>906</v>
      </c>
    </row>
    <row r="553" s="12" customFormat="1">
      <c r="B553" s="239"/>
      <c r="C553" s="240"/>
      <c r="D553" s="229" t="s">
        <v>166</v>
      </c>
      <c r="E553" s="241" t="s">
        <v>21</v>
      </c>
      <c r="F553" s="242" t="s">
        <v>907</v>
      </c>
      <c r="G553" s="240"/>
      <c r="H553" s="241" t="s">
        <v>21</v>
      </c>
      <c r="I553" s="243"/>
      <c r="J553" s="240"/>
      <c r="K553" s="240"/>
      <c r="L553" s="244"/>
      <c r="M553" s="245"/>
      <c r="N553" s="246"/>
      <c r="O553" s="246"/>
      <c r="P553" s="246"/>
      <c r="Q553" s="246"/>
      <c r="R553" s="246"/>
      <c r="S553" s="246"/>
      <c r="T553" s="247"/>
      <c r="AT553" s="248" t="s">
        <v>166</v>
      </c>
      <c r="AU553" s="248" t="s">
        <v>86</v>
      </c>
      <c r="AV553" s="12" t="s">
        <v>75</v>
      </c>
      <c r="AW553" s="12" t="s">
        <v>33</v>
      </c>
      <c r="AX553" s="12" t="s">
        <v>70</v>
      </c>
      <c r="AY553" s="248" t="s">
        <v>157</v>
      </c>
    </row>
    <row r="554" s="12" customFormat="1">
      <c r="B554" s="239"/>
      <c r="C554" s="240"/>
      <c r="D554" s="229" t="s">
        <v>166</v>
      </c>
      <c r="E554" s="241" t="s">
        <v>21</v>
      </c>
      <c r="F554" s="242" t="s">
        <v>855</v>
      </c>
      <c r="G554" s="240"/>
      <c r="H554" s="241" t="s">
        <v>21</v>
      </c>
      <c r="I554" s="243"/>
      <c r="J554" s="240"/>
      <c r="K554" s="240"/>
      <c r="L554" s="244"/>
      <c r="M554" s="245"/>
      <c r="N554" s="246"/>
      <c r="O554" s="246"/>
      <c r="P554" s="246"/>
      <c r="Q554" s="246"/>
      <c r="R554" s="246"/>
      <c r="S554" s="246"/>
      <c r="T554" s="247"/>
      <c r="AT554" s="248" t="s">
        <v>166</v>
      </c>
      <c r="AU554" s="248" t="s">
        <v>86</v>
      </c>
      <c r="AV554" s="12" t="s">
        <v>75</v>
      </c>
      <c r="AW554" s="12" t="s">
        <v>33</v>
      </c>
      <c r="AX554" s="12" t="s">
        <v>70</v>
      </c>
      <c r="AY554" s="248" t="s">
        <v>157</v>
      </c>
    </row>
    <row r="555" s="11" customFormat="1">
      <c r="B555" s="227"/>
      <c r="C555" s="228"/>
      <c r="D555" s="229" t="s">
        <v>166</v>
      </c>
      <c r="E555" s="230" t="s">
        <v>21</v>
      </c>
      <c r="F555" s="231" t="s">
        <v>908</v>
      </c>
      <c r="G555" s="228"/>
      <c r="H555" s="232">
        <v>4</v>
      </c>
      <c r="I555" s="233"/>
      <c r="J555" s="228"/>
      <c r="K555" s="228"/>
      <c r="L555" s="234"/>
      <c r="M555" s="235"/>
      <c r="N555" s="236"/>
      <c r="O555" s="236"/>
      <c r="P555" s="236"/>
      <c r="Q555" s="236"/>
      <c r="R555" s="236"/>
      <c r="S555" s="236"/>
      <c r="T555" s="237"/>
      <c r="AT555" s="238" t="s">
        <v>166</v>
      </c>
      <c r="AU555" s="238" t="s">
        <v>86</v>
      </c>
      <c r="AV555" s="11" t="s">
        <v>86</v>
      </c>
      <c r="AW555" s="11" t="s">
        <v>33</v>
      </c>
      <c r="AX555" s="11" t="s">
        <v>70</v>
      </c>
      <c r="AY555" s="238" t="s">
        <v>157</v>
      </c>
    </row>
    <row r="556" s="13" customFormat="1">
      <c r="B556" s="249"/>
      <c r="C556" s="250"/>
      <c r="D556" s="229" t="s">
        <v>166</v>
      </c>
      <c r="E556" s="251" t="s">
        <v>21</v>
      </c>
      <c r="F556" s="252" t="s">
        <v>176</v>
      </c>
      <c r="G556" s="250"/>
      <c r="H556" s="253">
        <v>4</v>
      </c>
      <c r="I556" s="254"/>
      <c r="J556" s="250"/>
      <c r="K556" s="250"/>
      <c r="L556" s="255"/>
      <c r="M556" s="256"/>
      <c r="N556" s="257"/>
      <c r="O556" s="257"/>
      <c r="P556" s="257"/>
      <c r="Q556" s="257"/>
      <c r="R556" s="257"/>
      <c r="S556" s="257"/>
      <c r="T556" s="258"/>
      <c r="AT556" s="259" t="s">
        <v>166</v>
      </c>
      <c r="AU556" s="259" t="s">
        <v>86</v>
      </c>
      <c r="AV556" s="13" t="s">
        <v>164</v>
      </c>
      <c r="AW556" s="13" t="s">
        <v>33</v>
      </c>
      <c r="AX556" s="13" t="s">
        <v>75</v>
      </c>
      <c r="AY556" s="259" t="s">
        <v>157</v>
      </c>
    </row>
    <row r="557" s="1" customFormat="1" ht="16.5" customHeight="1">
      <c r="B557" s="46"/>
      <c r="C557" s="215" t="s">
        <v>909</v>
      </c>
      <c r="D557" s="215" t="s">
        <v>160</v>
      </c>
      <c r="E557" s="216" t="s">
        <v>910</v>
      </c>
      <c r="F557" s="217" t="s">
        <v>911</v>
      </c>
      <c r="G557" s="218" t="s">
        <v>100</v>
      </c>
      <c r="H557" s="219">
        <v>10</v>
      </c>
      <c r="I557" s="220"/>
      <c r="J557" s="221">
        <f>ROUND(I557*H557,2)</f>
        <v>0</v>
      </c>
      <c r="K557" s="217" t="s">
        <v>163</v>
      </c>
      <c r="L557" s="72"/>
      <c r="M557" s="222" t="s">
        <v>21</v>
      </c>
      <c r="N557" s="223" t="s">
        <v>41</v>
      </c>
      <c r="O557" s="47"/>
      <c r="P557" s="224">
        <f>O557*H557</f>
        <v>0</v>
      </c>
      <c r="Q557" s="224">
        <v>0.00072999999999999996</v>
      </c>
      <c r="R557" s="224">
        <f>Q557*H557</f>
        <v>0.0072999999999999992</v>
      </c>
      <c r="S557" s="224">
        <v>0</v>
      </c>
      <c r="T557" s="225">
        <f>S557*H557</f>
        <v>0</v>
      </c>
      <c r="AR557" s="24" t="s">
        <v>259</v>
      </c>
      <c r="AT557" s="24" t="s">
        <v>160</v>
      </c>
      <c r="AU557" s="24" t="s">
        <v>86</v>
      </c>
      <c r="AY557" s="24" t="s">
        <v>157</v>
      </c>
      <c r="BE557" s="226">
        <f>IF(N557="základní",J557,0)</f>
        <v>0</v>
      </c>
      <c r="BF557" s="226">
        <f>IF(N557="snížená",J557,0)</f>
        <v>0</v>
      </c>
      <c r="BG557" s="226">
        <f>IF(N557="zákl. přenesená",J557,0)</f>
        <v>0</v>
      </c>
      <c r="BH557" s="226">
        <f>IF(N557="sníž. přenesená",J557,0)</f>
        <v>0</v>
      </c>
      <c r="BI557" s="226">
        <f>IF(N557="nulová",J557,0)</f>
        <v>0</v>
      </c>
      <c r="BJ557" s="24" t="s">
        <v>75</v>
      </c>
      <c r="BK557" s="226">
        <f>ROUND(I557*H557,2)</f>
        <v>0</v>
      </c>
      <c r="BL557" s="24" t="s">
        <v>259</v>
      </c>
      <c r="BM557" s="24" t="s">
        <v>912</v>
      </c>
    </row>
    <row r="558" s="11" customFormat="1">
      <c r="B558" s="227"/>
      <c r="C558" s="228"/>
      <c r="D558" s="229" t="s">
        <v>166</v>
      </c>
      <c r="E558" s="230" t="s">
        <v>21</v>
      </c>
      <c r="F558" s="231" t="s">
        <v>913</v>
      </c>
      <c r="G558" s="228"/>
      <c r="H558" s="232">
        <v>10</v>
      </c>
      <c r="I558" s="233"/>
      <c r="J558" s="228"/>
      <c r="K558" s="228"/>
      <c r="L558" s="234"/>
      <c r="M558" s="235"/>
      <c r="N558" s="236"/>
      <c r="O558" s="236"/>
      <c r="P558" s="236"/>
      <c r="Q558" s="236"/>
      <c r="R558" s="236"/>
      <c r="S558" s="236"/>
      <c r="T558" s="237"/>
      <c r="AT558" s="238" t="s">
        <v>166</v>
      </c>
      <c r="AU558" s="238" t="s">
        <v>86</v>
      </c>
      <c r="AV558" s="11" t="s">
        <v>86</v>
      </c>
      <c r="AW558" s="11" t="s">
        <v>33</v>
      </c>
      <c r="AX558" s="11" t="s">
        <v>75</v>
      </c>
      <c r="AY558" s="238" t="s">
        <v>157</v>
      </c>
    </row>
    <row r="559" s="1" customFormat="1" ht="16.5" customHeight="1">
      <c r="B559" s="46"/>
      <c r="C559" s="215" t="s">
        <v>914</v>
      </c>
      <c r="D559" s="215" t="s">
        <v>160</v>
      </c>
      <c r="E559" s="216" t="s">
        <v>915</v>
      </c>
      <c r="F559" s="217" t="s">
        <v>916</v>
      </c>
      <c r="G559" s="218" t="s">
        <v>100</v>
      </c>
      <c r="H559" s="219">
        <v>18.300000000000001</v>
      </c>
      <c r="I559" s="220"/>
      <c r="J559" s="221">
        <f>ROUND(I559*H559,2)</f>
        <v>0</v>
      </c>
      <c r="K559" s="217" t="s">
        <v>163</v>
      </c>
      <c r="L559" s="72"/>
      <c r="M559" s="222" t="s">
        <v>21</v>
      </c>
      <c r="N559" s="223" t="s">
        <v>41</v>
      </c>
      <c r="O559" s="47"/>
      <c r="P559" s="224">
        <f>O559*H559</f>
        <v>0</v>
      </c>
      <c r="Q559" s="224">
        <v>0.0038</v>
      </c>
      <c r="R559" s="224">
        <f>Q559*H559</f>
        <v>0.069540000000000005</v>
      </c>
      <c r="S559" s="224">
        <v>0</v>
      </c>
      <c r="T559" s="225">
        <f>S559*H559</f>
        <v>0</v>
      </c>
      <c r="AR559" s="24" t="s">
        <v>259</v>
      </c>
      <c r="AT559" s="24" t="s">
        <v>160</v>
      </c>
      <c r="AU559" s="24" t="s">
        <v>86</v>
      </c>
      <c r="AY559" s="24" t="s">
        <v>157</v>
      </c>
      <c r="BE559" s="226">
        <f>IF(N559="základní",J559,0)</f>
        <v>0</v>
      </c>
      <c r="BF559" s="226">
        <f>IF(N559="snížená",J559,0)</f>
        <v>0</v>
      </c>
      <c r="BG559" s="226">
        <f>IF(N559="zákl. přenesená",J559,0)</f>
        <v>0</v>
      </c>
      <c r="BH559" s="226">
        <f>IF(N559="sníž. přenesená",J559,0)</f>
        <v>0</v>
      </c>
      <c r="BI559" s="226">
        <f>IF(N559="nulová",J559,0)</f>
        <v>0</v>
      </c>
      <c r="BJ559" s="24" t="s">
        <v>75</v>
      </c>
      <c r="BK559" s="226">
        <f>ROUND(I559*H559,2)</f>
        <v>0</v>
      </c>
      <c r="BL559" s="24" t="s">
        <v>259</v>
      </c>
      <c r="BM559" s="24" t="s">
        <v>917</v>
      </c>
    </row>
    <row r="560" s="12" customFormat="1">
      <c r="B560" s="239"/>
      <c r="C560" s="240"/>
      <c r="D560" s="229" t="s">
        <v>166</v>
      </c>
      <c r="E560" s="241" t="s">
        <v>21</v>
      </c>
      <c r="F560" s="242" t="s">
        <v>918</v>
      </c>
      <c r="G560" s="240"/>
      <c r="H560" s="241" t="s">
        <v>21</v>
      </c>
      <c r="I560" s="243"/>
      <c r="J560" s="240"/>
      <c r="K560" s="240"/>
      <c r="L560" s="244"/>
      <c r="M560" s="245"/>
      <c r="N560" s="246"/>
      <c r="O560" s="246"/>
      <c r="P560" s="246"/>
      <c r="Q560" s="246"/>
      <c r="R560" s="246"/>
      <c r="S560" s="246"/>
      <c r="T560" s="247"/>
      <c r="AT560" s="248" t="s">
        <v>166</v>
      </c>
      <c r="AU560" s="248" t="s">
        <v>86</v>
      </c>
      <c r="AV560" s="12" t="s">
        <v>75</v>
      </c>
      <c r="AW560" s="12" t="s">
        <v>33</v>
      </c>
      <c r="AX560" s="12" t="s">
        <v>70</v>
      </c>
      <c r="AY560" s="248" t="s">
        <v>157</v>
      </c>
    </row>
    <row r="561" s="11" customFormat="1">
      <c r="B561" s="227"/>
      <c r="C561" s="228"/>
      <c r="D561" s="229" t="s">
        <v>166</v>
      </c>
      <c r="E561" s="230" t="s">
        <v>21</v>
      </c>
      <c r="F561" s="231" t="s">
        <v>919</v>
      </c>
      <c r="G561" s="228"/>
      <c r="H561" s="232">
        <v>3.5</v>
      </c>
      <c r="I561" s="233"/>
      <c r="J561" s="228"/>
      <c r="K561" s="228"/>
      <c r="L561" s="234"/>
      <c r="M561" s="235"/>
      <c r="N561" s="236"/>
      <c r="O561" s="236"/>
      <c r="P561" s="236"/>
      <c r="Q561" s="236"/>
      <c r="R561" s="236"/>
      <c r="S561" s="236"/>
      <c r="T561" s="237"/>
      <c r="AT561" s="238" t="s">
        <v>166</v>
      </c>
      <c r="AU561" s="238" t="s">
        <v>86</v>
      </c>
      <c r="AV561" s="11" t="s">
        <v>86</v>
      </c>
      <c r="AW561" s="11" t="s">
        <v>33</v>
      </c>
      <c r="AX561" s="11" t="s">
        <v>70</v>
      </c>
      <c r="AY561" s="238" t="s">
        <v>157</v>
      </c>
    </row>
    <row r="562" s="11" customFormat="1">
      <c r="B562" s="227"/>
      <c r="C562" s="228"/>
      <c r="D562" s="229" t="s">
        <v>166</v>
      </c>
      <c r="E562" s="230" t="s">
        <v>21</v>
      </c>
      <c r="F562" s="231" t="s">
        <v>920</v>
      </c>
      <c r="G562" s="228"/>
      <c r="H562" s="232">
        <v>10.800000000000001</v>
      </c>
      <c r="I562" s="233"/>
      <c r="J562" s="228"/>
      <c r="K562" s="228"/>
      <c r="L562" s="234"/>
      <c r="M562" s="235"/>
      <c r="N562" s="236"/>
      <c r="O562" s="236"/>
      <c r="P562" s="236"/>
      <c r="Q562" s="236"/>
      <c r="R562" s="236"/>
      <c r="S562" s="236"/>
      <c r="T562" s="237"/>
      <c r="AT562" s="238" t="s">
        <v>166</v>
      </c>
      <c r="AU562" s="238" t="s">
        <v>86</v>
      </c>
      <c r="AV562" s="11" t="s">
        <v>86</v>
      </c>
      <c r="AW562" s="11" t="s">
        <v>33</v>
      </c>
      <c r="AX562" s="11" t="s">
        <v>70</v>
      </c>
      <c r="AY562" s="238" t="s">
        <v>157</v>
      </c>
    </row>
    <row r="563" s="11" customFormat="1">
      <c r="B563" s="227"/>
      <c r="C563" s="228"/>
      <c r="D563" s="229" t="s">
        <v>166</v>
      </c>
      <c r="E563" s="230" t="s">
        <v>21</v>
      </c>
      <c r="F563" s="231" t="s">
        <v>921</v>
      </c>
      <c r="G563" s="228"/>
      <c r="H563" s="232">
        <v>4</v>
      </c>
      <c r="I563" s="233"/>
      <c r="J563" s="228"/>
      <c r="K563" s="228"/>
      <c r="L563" s="234"/>
      <c r="M563" s="235"/>
      <c r="N563" s="236"/>
      <c r="O563" s="236"/>
      <c r="P563" s="236"/>
      <c r="Q563" s="236"/>
      <c r="R563" s="236"/>
      <c r="S563" s="236"/>
      <c r="T563" s="237"/>
      <c r="AT563" s="238" t="s">
        <v>166</v>
      </c>
      <c r="AU563" s="238" t="s">
        <v>86</v>
      </c>
      <c r="AV563" s="11" t="s">
        <v>86</v>
      </c>
      <c r="AW563" s="11" t="s">
        <v>33</v>
      </c>
      <c r="AX563" s="11" t="s">
        <v>70</v>
      </c>
      <c r="AY563" s="238" t="s">
        <v>157</v>
      </c>
    </row>
    <row r="564" s="13" customFormat="1">
      <c r="B564" s="249"/>
      <c r="C564" s="250"/>
      <c r="D564" s="229" t="s">
        <v>166</v>
      </c>
      <c r="E564" s="251" t="s">
        <v>21</v>
      </c>
      <c r="F564" s="252" t="s">
        <v>176</v>
      </c>
      <c r="G564" s="250"/>
      <c r="H564" s="253">
        <v>18.300000000000001</v>
      </c>
      <c r="I564" s="254"/>
      <c r="J564" s="250"/>
      <c r="K564" s="250"/>
      <c r="L564" s="255"/>
      <c r="M564" s="256"/>
      <c r="N564" s="257"/>
      <c r="O564" s="257"/>
      <c r="P564" s="257"/>
      <c r="Q564" s="257"/>
      <c r="R564" s="257"/>
      <c r="S564" s="257"/>
      <c r="T564" s="258"/>
      <c r="AT564" s="259" t="s">
        <v>166</v>
      </c>
      <c r="AU564" s="259" t="s">
        <v>86</v>
      </c>
      <c r="AV564" s="13" t="s">
        <v>164</v>
      </c>
      <c r="AW564" s="13" t="s">
        <v>33</v>
      </c>
      <c r="AX564" s="13" t="s">
        <v>75</v>
      </c>
      <c r="AY564" s="259" t="s">
        <v>157</v>
      </c>
    </row>
    <row r="565" s="1" customFormat="1" ht="25.5" customHeight="1">
      <c r="B565" s="46"/>
      <c r="C565" s="215" t="s">
        <v>922</v>
      </c>
      <c r="D565" s="215" t="s">
        <v>160</v>
      </c>
      <c r="E565" s="216" t="s">
        <v>923</v>
      </c>
      <c r="F565" s="217" t="s">
        <v>924</v>
      </c>
      <c r="G565" s="218" t="s">
        <v>100</v>
      </c>
      <c r="H565" s="219">
        <v>32.5</v>
      </c>
      <c r="I565" s="220"/>
      <c r="J565" s="221">
        <f>ROUND(I565*H565,2)</f>
        <v>0</v>
      </c>
      <c r="K565" s="217" t="s">
        <v>163</v>
      </c>
      <c r="L565" s="72"/>
      <c r="M565" s="222" t="s">
        <v>21</v>
      </c>
      <c r="N565" s="223" t="s">
        <v>41</v>
      </c>
      <c r="O565" s="47"/>
      <c r="P565" s="224">
        <f>O565*H565</f>
        <v>0</v>
      </c>
      <c r="Q565" s="224">
        <v>0.0048399999999999997</v>
      </c>
      <c r="R565" s="224">
        <f>Q565*H565</f>
        <v>0.1573</v>
      </c>
      <c r="S565" s="224">
        <v>0</v>
      </c>
      <c r="T565" s="225">
        <f>S565*H565</f>
        <v>0</v>
      </c>
      <c r="AR565" s="24" t="s">
        <v>259</v>
      </c>
      <c r="AT565" s="24" t="s">
        <v>160</v>
      </c>
      <c r="AU565" s="24" t="s">
        <v>86</v>
      </c>
      <c r="AY565" s="24" t="s">
        <v>157</v>
      </c>
      <c r="BE565" s="226">
        <f>IF(N565="základní",J565,0)</f>
        <v>0</v>
      </c>
      <c r="BF565" s="226">
        <f>IF(N565="snížená",J565,0)</f>
        <v>0</v>
      </c>
      <c r="BG565" s="226">
        <f>IF(N565="zákl. přenesená",J565,0)</f>
        <v>0</v>
      </c>
      <c r="BH565" s="226">
        <f>IF(N565="sníž. přenesená",J565,0)</f>
        <v>0</v>
      </c>
      <c r="BI565" s="226">
        <f>IF(N565="nulová",J565,0)</f>
        <v>0</v>
      </c>
      <c r="BJ565" s="24" t="s">
        <v>75</v>
      </c>
      <c r="BK565" s="226">
        <f>ROUND(I565*H565,2)</f>
        <v>0</v>
      </c>
      <c r="BL565" s="24" t="s">
        <v>259</v>
      </c>
      <c r="BM565" s="24" t="s">
        <v>925</v>
      </c>
    </row>
    <row r="566" s="11" customFormat="1">
      <c r="B566" s="227"/>
      <c r="C566" s="228"/>
      <c r="D566" s="229" t="s">
        <v>166</v>
      </c>
      <c r="E566" s="230" t="s">
        <v>21</v>
      </c>
      <c r="F566" s="231" t="s">
        <v>926</v>
      </c>
      <c r="G566" s="228"/>
      <c r="H566" s="232">
        <v>32.5</v>
      </c>
      <c r="I566" s="233"/>
      <c r="J566" s="228"/>
      <c r="K566" s="228"/>
      <c r="L566" s="234"/>
      <c r="M566" s="235"/>
      <c r="N566" s="236"/>
      <c r="O566" s="236"/>
      <c r="P566" s="236"/>
      <c r="Q566" s="236"/>
      <c r="R566" s="236"/>
      <c r="S566" s="236"/>
      <c r="T566" s="237"/>
      <c r="AT566" s="238" t="s">
        <v>166</v>
      </c>
      <c r="AU566" s="238" t="s">
        <v>86</v>
      </c>
      <c r="AV566" s="11" t="s">
        <v>86</v>
      </c>
      <c r="AW566" s="11" t="s">
        <v>33</v>
      </c>
      <c r="AX566" s="11" t="s">
        <v>75</v>
      </c>
      <c r="AY566" s="238" t="s">
        <v>157</v>
      </c>
    </row>
    <row r="567" s="1" customFormat="1" ht="25.5" customHeight="1">
      <c r="B567" s="46"/>
      <c r="C567" s="215" t="s">
        <v>927</v>
      </c>
      <c r="D567" s="215" t="s">
        <v>160</v>
      </c>
      <c r="E567" s="216" t="s">
        <v>928</v>
      </c>
      <c r="F567" s="217" t="s">
        <v>929</v>
      </c>
      <c r="G567" s="218" t="s">
        <v>100</v>
      </c>
      <c r="H567" s="219">
        <v>4</v>
      </c>
      <c r="I567" s="220"/>
      <c r="J567" s="221">
        <f>ROUND(I567*H567,2)</f>
        <v>0</v>
      </c>
      <c r="K567" s="217" t="s">
        <v>163</v>
      </c>
      <c r="L567" s="72"/>
      <c r="M567" s="222" t="s">
        <v>21</v>
      </c>
      <c r="N567" s="223" t="s">
        <v>41</v>
      </c>
      <c r="O567" s="47"/>
      <c r="P567" s="224">
        <f>O567*H567</f>
        <v>0</v>
      </c>
      <c r="Q567" s="224">
        <v>0.0028600000000000001</v>
      </c>
      <c r="R567" s="224">
        <f>Q567*H567</f>
        <v>0.011440000000000001</v>
      </c>
      <c r="S567" s="224">
        <v>0</v>
      </c>
      <c r="T567" s="225">
        <f>S567*H567</f>
        <v>0</v>
      </c>
      <c r="AR567" s="24" t="s">
        <v>259</v>
      </c>
      <c r="AT567" s="24" t="s">
        <v>160</v>
      </c>
      <c r="AU567" s="24" t="s">
        <v>86</v>
      </c>
      <c r="AY567" s="24" t="s">
        <v>157</v>
      </c>
      <c r="BE567" s="226">
        <f>IF(N567="základní",J567,0)</f>
        <v>0</v>
      </c>
      <c r="BF567" s="226">
        <f>IF(N567="snížená",J567,0)</f>
        <v>0</v>
      </c>
      <c r="BG567" s="226">
        <f>IF(N567="zákl. přenesená",J567,0)</f>
        <v>0</v>
      </c>
      <c r="BH567" s="226">
        <f>IF(N567="sníž. přenesená",J567,0)</f>
        <v>0</v>
      </c>
      <c r="BI567" s="226">
        <f>IF(N567="nulová",J567,0)</f>
        <v>0</v>
      </c>
      <c r="BJ567" s="24" t="s">
        <v>75</v>
      </c>
      <c r="BK567" s="226">
        <f>ROUND(I567*H567,2)</f>
        <v>0</v>
      </c>
      <c r="BL567" s="24" t="s">
        <v>259</v>
      </c>
      <c r="BM567" s="24" t="s">
        <v>930</v>
      </c>
    </row>
    <row r="568" s="12" customFormat="1">
      <c r="B568" s="239"/>
      <c r="C568" s="240"/>
      <c r="D568" s="229" t="s">
        <v>166</v>
      </c>
      <c r="E568" s="241" t="s">
        <v>21</v>
      </c>
      <c r="F568" s="242" t="s">
        <v>931</v>
      </c>
      <c r="G568" s="240"/>
      <c r="H568" s="241" t="s">
        <v>21</v>
      </c>
      <c r="I568" s="243"/>
      <c r="J568" s="240"/>
      <c r="K568" s="240"/>
      <c r="L568" s="244"/>
      <c r="M568" s="245"/>
      <c r="N568" s="246"/>
      <c r="O568" s="246"/>
      <c r="P568" s="246"/>
      <c r="Q568" s="246"/>
      <c r="R568" s="246"/>
      <c r="S568" s="246"/>
      <c r="T568" s="247"/>
      <c r="AT568" s="248" t="s">
        <v>166</v>
      </c>
      <c r="AU568" s="248" t="s">
        <v>86</v>
      </c>
      <c r="AV568" s="12" t="s">
        <v>75</v>
      </c>
      <c r="AW568" s="12" t="s">
        <v>33</v>
      </c>
      <c r="AX568" s="12" t="s">
        <v>70</v>
      </c>
      <c r="AY568" s="248" t="s">
        <v>157</v>
      </c>
    </row>
    <row r="569" s="11" customFormat="1">
      <c r="B569" s="227"/>
      <c r="C569" s="228"/>
      <c r="D569" s="229" t="s">
        <v>166</v>
      </c>
      <c r="E569" s="230" t="s">
        <v>21</v>
      </c>
      <c r="F569" s="231" t="s">
        <v>932</v>
      </c>
      <c r="G569" s="228"/>
      <c r="H569" s="232">
        <v>4</v>
      </c>
      <c r="I569" s="233"/>
      <c r="J569" s="228"/>
      <c r="K569" s="228"/>
      <c r="L569" s="234"/>
      <c r="M569" s="235"/>
      <c r="N569" s="236"/>
      <c r="O569" s="236"/>
      <c r="P569" s="236"/>
      <c r="Q569" s="236"/>
      <c r="R569" s="236"/>
      <c r="S569" s="236"/>
      <c r="T569" s="237"/>
      <c r="AT569" s="238" t="s">
        <v>166</v>
      </c>
      <c r="AU569" s="238" t="s">
        <v>86</v>
      </c>
      <c r="AV569" s="11" t="s">
        <v>86</v>
      </c>
      <c r="AW569" s="11" t="s">
        <v>33</v>
      </c>
      <c r="AX569" s="11" t="s">
        <v>75</v>
      </c>
      <c r="AY569" s="238" t="s">
        <v>157</v>
      </c>
    </row>
    <row r="570" s="1" customFormat="1" ht="38.25" customHeight="1">
      <c r="B570" s="46"/>
      <c r="C570" s="215" t="s">
        <v>933</v>
      </c>
      <c r="D570" s="215" t="s">
        <v>160</v>
      </c>
      <c r="E570" s="216" t="s">
        <v>934</v>
      </c>
      <c r="F570" s="217" t="s">
        <v>935</v>
      </c>
      <c r="G570" s="218" t="s">
        <v>188</v>
      </c>
      <c r="H570" s="219">
        <v>0.88700000000000001</v>
      </c>
      <c r="I570" s="220"/>
      <c r="J570" s="221">
        <f>ROUND(I570*H570,2)</f>
        <v>0</v>
      </c>
      <c r="K570" s="217" t="s">
        <v>163</v>
      </c>
      <c r="L570" s="72"/>
      <c r="M570" s="222" t="s">
        <v>21</v>
      </c>
      <c r="N570" s="223" t="s">
        <v>41</v>
      </c>
      <c r="O570" s="47"/>
      <c r="P570" s="224">
        <f>O570*H570</f>
        <v>0</v>
      </c>
      <c r="Q570" s="224">
        <v>0</v>
      </c>
      <c r="R570" s="224">
        <f>Q570*H570</f>
        <v>0</v>
      </c>
      <c r="S570" s="224">
        <v>0</v>
      </c>
      <c r="T570" s="225">
        <f>S570*H570</f>
        <v>0</v>
      </c>
      <c r="AR570" s="24" t="s">
        <v>259</v>
      </c>
      <c r="AT570" s="24" t="s">
        <v>160</v>
      </c>
      <c r="AU570" s="24" t="s">
        <v>86</v>
      </c>
      <c r="AY570" s="24" t="s">
        <v>157</v>
      </c>
      <c r="BE570" s="226">
        <f>IF(N570="základní",J570,0)</f>
        <v>0</v>
      </c>
      <c r="BF570" s="226">
        <f>IF(N570="snížená",J570,0)</f>
        <v>0</v>
      </c>
      <c r="BG570" s="226">
        <f>IF(N570="zákl. přenesená",J570,0)</f>
        <v>0</v>
      </c>
      <c r="BH570" s="226">
        <f>IF(N570="sníž. přenesená",J570,0)</f>
        <v>0</v>
      </c>
      <c r="BI570" s="226">
        <f>IF(N570="nulová",J570,0)</f>
        <v>0</v>
      </c>
      <c r="BJ570" s="24" t="s">
        <v>75</v>
      </c>
      <c r="BK570" s="226">
        <f>ROUND(I570*H570,2)</f>
        <v>0</v>
      </c>
      <c r="BL570" s="24" t="s">
        <v>259</v>
      </c>
      <c r="BM570" s="24" t="s">
        <v>936</v>
      </c>
    </row>
    <row r="571" s="10" customFormat="1" ht="29.88" customHeight="1">
      <c r="B571" s="199"/>
      <c r="C571" s="200"/>
      <c r="D571" s="201" t="s">
        <v>69</v>
      </c>
      <c r="E571" s="213" t="s">
        <v>937</v>
      </c>
      <c r="F571" s="213" t="s">
        <v>938</v>
      </c>
      <c r="G571" s="200"/>
      <c r="H571" s="200"/>
      <c r="I571" s="203"/>
      <c r="J571" s="214">
        <f>BK571</f>
        <v>0</v>
      </c>
      <c r="K571" s="200"/>
      <c r="L571" s="205"/>
      <c r="M571" s="206"/>
      <c r="N571" s="207"/>
      <c r="O571" s="207"/>
      <c r="P571" s="208">
        <f>SUM(P572:P604)</f>
        <v>0</v>
      </c>
      <c r="Q571" s="207"/>
      <c r="R571" s="208">
        <f>SUM(R572:R604)</f>
        <v>12.596298559999999</v>
      </c>
      <c r="S571" s="207"/>
      <c r="T571" s="209">
        <f>SUM(T572:T604)</f>
        <v>0</v>
      </c>
      <c r="AR571" s="210" t="s">
        <v>86</v>
      </c>
      <c r="AT571" s="211" t="s">
        <v>69</v>
      </c>
      <c r="AU571" s="211" t="s">
        <v>75</v>
      </c>
      <c r="AY571" s="210" t="s">
        <v>157</v>
      </c>
      <c r="BK571" s="212">
        <f>SUM(BK572:BK604)</f>
        <v>0</v>
      </c>
    </row>
    <row r="572" s="1" customFormat="1" ht="25.5" customHeight="1">
      <c r="B572" s="46"/>
      <c r="C572" s="215" t="s">
        <v>939</v>
      </c>
      <c r="D572" s="215" t="s">
        <v>160</v>
      </c>
      <c r="E572" s="216" t="s">
        <v>940</v>
      </c>
      <c r="F572" s="217" t="s">
        <v>941</v>
      </c>
      <c r="G572" s="218" t="s">
        <v>84</v>
      </c>
      <c r="H572" s="219">
        <v>265.98500000000001</v>
      </c>
      <c r="I572" s="220"/>
      <c r="J572" s="221">
        <f>ROUND(I572*H572,2)</f>
        <v>0</v>
      </c>
      <c r="K572" s="217" t="s">
        <v>163</v>
      </c>
      <c r="L572" s="72"/>
      <c r="M572" s="222" t="s">
        <v>21</v>
      </c>
      <c r="N572" s="223" t="s">
        <v>41</v>
      </c>
      <c r="O572" s="47"/>
      <c r="P572" s="224">
        <f>O572*H572</f>
        <v>0</v>
      </c>
      <c r="Q572" s="224">
        <v>0.044499999999999998</v>
      </c>
      <c r="R572" s="224">
        <f>Q572*H572</f>
        <v>11.836332499999999</v>
      </c>
      <c r="S572" s="224">
        <v>0</v>
      </c>
      <c r="T572" s="225">
        <f>S572*H572</f>
        <v>0</v>
      </c>
      <c r="AR572" s="24" t="s">
        <v>259</v>
      </c>
      <c r="AT572" s="24" t="s">
        <v>160</v>
      </c>
      <c r="AU572" s="24" t="s">
        <v>86</v>
      </c>
      <c r="AY572" s="24" t="s">
        <v>157</v>
      </c>
      <c r="BE572" s="226">
        <f>IF(N572="základní",J572,0)</f>
        <v>0</v>
      </c>
      <c r="BF572" s="226">
        <f>IF(N572="snížená",J572,0)</f>
        <v>0</v>
      </c>
      <c r="BG572" s="226">
        <f>IF(N572="zákl. přenesená",J572,0)</f>
        <v>0</v>
      </c>
      <c r="BH572" s="226">
        <f>IF(N572="sníž. přenesená",J572,0)</f>
        <v>0</v>
      </c>
      <c r="BI572" s="226">
        <f>IF(N572="nulová",J572,0)</f>
        <v>0</v>
      </c>
      <c r="BJ572" s="24" t="s">
        <v>75</v>
      </c>
      <c r="BK572" s="226">
        <f>ROUND(I572*H572,2)</f>
        <v>0</v>
      </c>
      <c r="BL572" s="24" t="s">
        <v>259</v>
      </c>
      <c r="BM572" s="24" t="s">
        <v>942</v>
      </c>
    </row>
    <row r="573" s="12" customFormat="1">
      <c r="B573" s="239"/>
      <c r="C573" s="240"/>
      <c r="D573" s="229" t="s">
        <v>166</v>
      </c>
      <c r="E573" s="241" t="s">
        <v>21</v>
      </c>
      <c r="F573" s="242" t="s">
        <v>943</v>
      </c>
      <c r="G573" s="240"/>
      <c r="H573" s="241" t="s">
        <v>21</v>
      </c>
      <c r="I573" s="243"/>
      <c r="J573" s="240"/>
      <c r="K573" s="240"/>
      <c r="L573" s="244"/>
      <c r="M573" s="245"/>
      <c r="N573" s="246"/>
      <c r="O573" s="246"/>
      <c r="P573" s="246"/>
      <c r="Q573" s="246"/>
      <c r="R573" s="246"/>
      <c r="S573" s="246"/>
      <c r="T573" s="247"/>
      <c r="AT573" s="248" t="s">
        <v>166</v>
      </c>
      <c r="AU573" s="248" t="s">
        <v>86</v>
      </c>
      <c r="AV573" s="12" t="s">
        <v>75</v>
      </c>
      <c r="AW573" s="12" t="s">
        <v>33</v>
      </c>
      <c r="AX573" s="12" t="s">
        <v>70</v>
      </c>
      <c r="AY573" s="248" t="s">
        <v>157</v>
      </c>
    </row>
    <row r="574" s="11" customFormat="1">
      <c r="B574" s="227"/>
      <c r="C574" s="228"/>
      <c r="D574" s="229" t="s">
        <v>166</v>
      </c>
      <c r="E574" s="230" t="s">
        <v>21</v>
      </c>
      <c r="F574" s="231" t="s">
        <v>82</v>
      </c>
      <c r="G574" s="228"/>
      <c r="H574" s="232">
        <v>272.58499999999998</v>
      </c>
      <c r="I574" s="233"/>
      <c r="J574" s="228"/>
      <c r="K574" s="228"/>
      <c r="L574" s="234"/>
      <c r="M574" s="235"/>
      <c r="N574" s="236"/>
      <c r="O574" s="236"/>
      <c r="P574" s="236"/>
      <c r="Q574" s="236"/>
      <c r="R574" s="236"/>
      <c r="S574" s="236"/>
      <c r="T574" s="237"/>
      <c r="AT574" s="238" t="s">
        <v>166</v>
      </c>
      <c r="AU574" s="238" t="s">
        <v>86</v>
      </c>
      <c r="AV574" s="11" t="s">
        <v>86</v>
      </c>
      <c r="AW574" s="11" t="s">
        <v>33</v>
      </c>
      <c r="AX574" s="11" t="s">
        <v>70</v>
      </c>
      <c r="AY574" s="238" t="s">
        <v>157</v>
      </c>
    </row>
    <row r="575" s="11" customFormat="1">
      <c r="B575" s="227"/>
      <c r="C575" s="228"/>
      <c r="D575" s="229" t="s">
        <v>166</v>
      </c>
      <c r="E575" s="230" t="s">
        <v>21</v>
      </c>
      <c r="F575" s="231" t="s">
        <v>944</v>
      </c>
      <c r="G575" s="228"/>
      <c r="H575" s="232">
        <v>-6.5999999999999996</v>
      </c>
      <c r="I575" s="233"/>
      <c r="J575" s="228"/>
      <c r="K575" s="228"/>
      <c r="L575" s="234"/>
      <c r="M575" s="235"/>
      <c r="N575" s="236"/>
      <c r="O575" s="236"/>
      <c r="P575" s="236"/>
      <c r="Q575" s="236"/>
      <c r="R575" s="236"/>
      <c r="S575" s="236"/>
      <c r="T575" s="237"/>
      <c r="AT575" s="238" t="s">
        <v>166</v>
      </c>
      <c r="AU575" s="238" t="s">
        <v>86</v>
      </c>
      <c r="AV575" s="11" t="s">
        <v>86</v>
      </c>
      <c r="AW575" s="11" t="s">
        <v>33</v>
      </c>
      <c r="AX575" s="11" t="s">
        <v>70</v>
      </c>
      <c r="AY575" s="238" t="s">
        <v>157</v>
      </c>
    </row>
    <row r="576" s="13" customFormat="1">
      <c r="B576" s="249"/>
      <c r="C576" s="250"/>
      <c r="D576" s="229" t="s">
        <v>166</v>
      </c>
      <c r="E576" s="251" t="s">
        <v>91</v>
      </c>
      <c r="F576" s="252" t="s">
        <v>176</v>
      </c>
      <c r="G576" s="250"/>
      <c r="H576" s="253">
        <v>265.98500000000001</v>
      </c>
      <c r="I576" s="254"/>
      <c r="J576" s="250"/>
      <c r="K576" s="250"/>
      <c r="L576" s="255"/>
      <c r="M576" s="256"/>
      <c r="N576" s="257"/>
      <c r="O576" s="257"/>
      <c r="P576" s="257"/>
      <c r="Q576" s="257"/>
      <c r="R576" s="257"/>
      <c r="S576" s="257"/>
      <c r="T576" s="258"/>
      <c r="AT576" s="259" t="s">
        <v>166</v>
      </c>
      <c r="AU576" s="259" t="s">
        <v>86</v>
      </c>
      <c r="AV576" s="13" t="s">
        <v>164</v>
      </c>
      <c r="AW576" s="13" t="s">
        <v>33</v>
      </c>
      <c r="AX576" s="13" t="s">
        <v>75</v>
      </c>
      <c r="AY576" s="259" t="s">
        <v>157</v>
      </c>
    </row>
    <row r="577" s="1" customFormat="1" ht="25.5" customHeight="1">
      <c r="B577" s="46"/>
      <c r="C577" s="215" t="s">
        <v>945</v>
      </c>
      <c r="D577" s="215" t="s">
        <v>160</v>
      </c>
      <c r="E577" s="216" t="s">
        <v>946</v>
      </c>
      <c r="F577" s="217" t="s">
        <v>947</v>
      </c>
      <c r="G577" s="218" t="s">
        <v>84</v>
      </c>
      <c r="H577" s="219">
        <v>265.98500000000001</v>
      </c>
      <c r="I577" s="220"/>
      <c r="J577" s="221">
        <f>ROUND(I577*H577,2)</f>
        <v>0</v>
      </c>
      <c r="K577" s="217" t="s">
        <v>163</v>
      </c>
      <c r="L577" s="72"/>
      <c r="M577" s="222" t="s">
        <v>21</v>
      </c>
      <c r="N577" s="223" t="s">
        <v>41</v>
      </c>
      <c r="O577" s="47"/>
      <c r="P577" s="224">
        <f>O577*H577</f>
        <v>0</v>
      </c>
      <c r="Q577" s="224">
        <v>4.0000000000000003E-05</v>
      </c>
      <c r="R577" s="224">
        <f>Q577*H577</f>
        <v>0.010639400000000002</v>
      </c>
      <c r="S577" s="224">
        <v>0</v>
      </c>
      <c r="T577" s="225">
        <f>S577*H577</f>
        <v>0</v>
      </c>
      <c r="AR577" s="24" t="s">
        <v>259</v>
      </c>
      <c r="AT577" s="24" t="s">
        <v>160</v>
      </c>
      <c r="AU577" s="24" t="s">
        <v>86</v>
      </c>
      <c r="AY577" s="24" t="s">
        <v>157</v>
      </c>
      <c r="BE577" s="226">
        <f>IF(N577="základní",J577,0)</f>
        <v>0</v>
      </c>
      <c r="BF577" s="226">
        <f>IF(N577="snížená",J577,0)</f>
        <v>0</v>
      </c>
      <c r="BG577" s="226">
        <f>IF(N577="zákl. přenesená",J577,0)</f>
        <v>0</v>
      </c>
      <c r="BH577" s="226">
        <f>IF(N577="sníž. přenesená",J577,0)</f>
        <v>0</v>
      </c>
      <c r="BI577" s="226">
        <f>IF(N577="nulová",J577,0)</f>
        <v>0</v>
      </c>
      <c r="BJ577" s="24" t="s">
        <v>75</v>
      </c>
      <c r="BK577" s="226">
        <f>ROUND(I577*H577,2)</f>
        <v>0</v>
      </c>
      <c r="BL577" s="24" t="s">
        <v>259</v>
      </c>
      <c r="BM577" s="24" t="s">
        <v>948</v>
      </c>
    </row>
    <row r="578" s="1" customFormat="1" ht="25.5" customHeight="1">
      <c r="B578" s="46"/>
      <c r="C578" s="215" t="s">
        <v>949</v>
      </c>
      <c r="D578" s="215" t="s">
        <v>160</v>
      </c>
      <c r="E578" s="216" t="s">
        <v>950</v>
      </c>
      <c r="F578" s="217" t="s">
        <v>951</v>
      </c>
      <c r="G578" s="218" t="s">
        <v>100</v>
      </c>
      <c r="H578" s="219">
        <v>46.299999999999997</v>
      </c>
      <c r="I578" s="220"/>
      <c r="J578" s="221">
        <f>ROUND(I578*H578,2)</f>
        <v>0</v>
      </c>
      <c r="K578" s="217" t="s">
        <v>163</v>
      </c>
      <c r="L578" s="72"/>
      <c r="M578" s="222" t="s">
        <v>21</v>
      </c>
      <c r="N578" s="223" t="s">
        <v>41</v>
      </c>
      <c r="O578" s="47"/>
      <c r="P578" s="224">
        <f>O578*H578</f>
        <v>0</v>
      </c>
      <c r="Q578" s="224">
        <v>0.00011</v>
      </c>
      <c r="R578" s="224">
        <f>Q578*H578</f>
        <v>0.0050929999999999994</v>
      </c>
      <c r="S578" s="224">
        <v>0</v>
      </c>
      <c r="T578" s="225">
        <f>S578*H578</f>
        <v>0</v>
      </c>
      <c r="AR578" s="24" t="s">
        <v>259</v>
      </c>
      <c r="AT578" s="24" t="s">
        <v>160</v>
      </c>
      <c r="AU578" s="24" t="s">
        <v>86</v>
      </c>
      <c r="AY578" s="24" t="s">
        <v>157</v>
      </c>
      <c r="BE578" s="226">
        <f>IF(N578="základní",J578,0)</f>
        <v>0</v>
      </c>
      <c r="BF578" s="226">
        <f>IF(N578="snížená",J578,0)</f>
        <v>0</v>
      </c>
      <c r="BG578" s="226">
        <f>IF(N578="zákl. přenesená",J578,0)</f>
        <v>0</v>
      </c>
      <c r="BH578" s="226">
        <f>IF(N578="sníž. přenesená",J578,0)</f>
        <v>0</v>
      </c>
      <c r="BI578" s="226">
        <f>IF(N578="nulová",J578,0)</f>
        <v>0</v>
      </c>
      <c r="BJ578" s="24" t="s">
        <v>75</v>
      </c>
      <c r="BK578" s="226">
        <f>ROUND(I578*H578,2)</f>
        <v>0</v>
      </c>
      <c r="BL578" s="24" t="s">
        <v>259</v>
      </c>
      <c r="BM578" s="24" t="s">
        <v>952</v>
      </c>
    </row>
    <row r="579" s="12" customFormat="1">
      <c r="B579" s="239"/>
      <c r="C579" s="240"/>
      <c r="D579" s="229" t="s">
        <v>166</v>
      </c>
      <c r="E579" s="241" t="s">
        <v>21</v>
      </c>
      <c r="F579" s="242" t="s">
        <v>953</v>
      </c>
      <c r="G579" s="240"/>
      <c r="H579" s="241" t="s">
        <v>21</v>
      </c>
      <c r="I579" s="243"/>
      <c r="J579" s="240"/>
      <c r="K579" s="240"/>
      <c r="L579" s="244"/>
      <c r="M579" s="245"/>
      <c r="N579" s="246"/>
      <c r="O579" s="246"/>
      <c r="P579" s="246"/>
      <c r="Q579" s="246"/>
      <c r="R579" s="246"/>
      <c r="S579" s="246"/>
      <c r="T579" s="247"/>
      <c r="AT579" s="248" t="s">
        <v>166</v>
      </c>
      <c r="AU579" s="248" t="s">
        <v>86</v>
      </c>
      <c r="AV579" s="12" t="s">
        <v>75</v>
      </c>
      <c r="AW579" s="12" t="s">
        <v>33</v>
      </c>
      <c r="AX579" s="12" t="s">
        <v>70</v>
      </c>
      <c r="AY579" s="248" t="s">
        <v>157</v>
      </c>
    </row>
    <row r="580" s="11" customFormat="1">
      <c r="B580" s="227"/>
      <c r="C580" s="228"/>
      <c r="D580" s="229" t="s">
        <v>166</v>
      </c>
      <c r="E580" s="230" t="s">
        <v>21</v>
      </c>
      <c r="F580" s="231" t="s">
        <v>954</v>
      </c>
      <c r="G580" s="228"/>
      <c r="H580" s="232">
        <v>46.299999999999997</v>
      </c>
      <c r="I580" s="233"/>
      <c r="J580" s="228"/>
      <c r="K580" s="228"/>
      <c r="L580" s="234"/>
      <c r="M580" s="235"/>
      <c r="N580" s="236"/>
      <c r="O580" s="236"/>
      <c r="P580" s="236"/>
      <c r="Q580" s="236"/>
      <c r="R580" s="236"/>
      <c r="S580" s="236"/>
      <c r="T580" s="237"/>
      <c r="AT580" s="238" t="s">
        <v>166</v>
      </c>
      <c r="AU580" s="238" t="s">
        <v>86</v>
      </c>
      <c r="AV580" s="11" t="s">
        <v>86</v>
      </c>
      <c r="AW580" s="11" t="s">
        <v>33</v>
      </c>
      <c r="AX580" s="11" t="s">
        <v>75</v>
      </c>
      <c r="AY580" s="238" t="s">
        <v>157</v>
      </c>
    </row>
    <row r="581" s="1" customFormat="1" ht="25.5" customHeight="1">
      <c r="B581" s="46"/>
      <c r="C581" s="215" t="s">
        <v>955</v>
      </c>
      <c r="D581" s="215" t="s">
        <v>160</v>
      </c>
      <c r="E581" s="216" t="s">
        <v>956</v>
      </c>
      <c r="F581" s="217" t="s">
        <v>957</v>
      </c>
      <c r="G581" s="218" t="s">
        <v>100</v>
      </c>
      <c r="H581" s="219">
        <v>40.100000000000001</v>
      </c>
      <c r="I581" s="220"/>
      <c r="J581" s="221">
        <f>ROUND(I581*H581,2)</f>
        <v>0</v>
      </c>
      <c r="K581" s="217" t="s">
        <v>163</v>
      </c>
      <c r="L581" s="72"/>
      <c r="M581" s="222" t="s">
        <v>21</v>
      </c>
      <c r="N581" s="223" t="s">
        <v>41</v>
      </c>
      <c r="O581" s="47"/>
      <c r="P581" s="224">
        <f>O581*H581</f>
        <v>0</v>
      </c>
      <c r="Q581" s="224">
        <v>0.011469999999999999</v>
      </c>
      <c r="R581" s="224">
        <f>Q581*H581</f>
        <v>0.45994699999999999</v>
      </c>
      <c r="S581" s="224">
        <v>0</v>
      </c>
      <c r="T581" s="225">
        <f>S581*H581</f>
        <v>0</v>
      </c>
      <c r="AR581" s="24" t="s">
        <v>259</v>
      </c>
      <c r="AT581" s="24" t="s">
        <v>160</v>
      </c>
      <c r="AU581" s="24" t="s">
        <v>86</v>
      </c>
      <c r="AY581" s="24" t="s">
        <v>157</v>
      </c>
      <c r="BE581" s="226">
        <f>IF(N581="základní",J581,0)</f>
        <v>0</v>
      </c>
      <c r="BF581" s="226">
        <f>IF(N581="snížená",J581,0)</f>
        <v>0</v>
      </c>
      <c r="BG581" s="226">
        <f>IF(N581="zákl. přenesená",J581,0)</f>
        <v>0</v>
      </c>
      <c r="BH581" s="226">
        <f>IF(N581="sníž. přenesená",J581,0)</f>
        <v>0</v>
      </c>
      <c r="BI581" s="226">
        <f>IF(N581="nulová",J581,0)</f>
        <v>0</v>
      </c>
      <c r="BJ581" s="24" t="s">
        <v>75</v>
      </c>
      <c r="BK581" s="226">
        <f>ROUND(I581*H581,2)</f>
        <v>0</v>
      </c>
      <c r="BL581" s="24" t="s">
        <v>259</v>
      </c>
      <c r="BM581" s="24" t="s">
        <v>958</v>
      </c>
    </row>
    <row r="582" s="12" customFormat="1">
      <c r="B582" s="239"/>
      <c r="C582" s="240"/>
      <c r="D582" s="229" t="s">
        <v>166</v>
      </c>
      <c r="E582" s="241" t="s">
        <v>21</v>
      </c>
      <c r="F582" s="242" t="s">
        <v>959</v>
      </c>
      <c r="G582" s="240"/>
      <c r="H582" s="241" t="s">
        <v>21</v>
      </c>
      <c r="I582" s="243"/>
      <c r="J582" s="240"/>
      <c r="K582" s="240"/>
      <c r="L582" s="244"/>
      <c r="M582" s="245"/>
      <c r="N582" s="246"/>
      <c r="O582" s="246"/>
      <c r="P582" s="246"/>
      <c r="Q582" s="246"/>
      <c r="R582" s="246"/>
      <c r="S582" s="246"/>
      <c r="T582" s="247"/>
      <c r="AT582" s="248" t="s">
        <v>166</v>
      </c>
      <c r="AU582" s="248" t="s">
        <v>86</v>
      </c>
      <c r="AV582" s="12" t="s">
        <v>75</v>
      </c>
      <c r="AW582" s="12" t="s">
        <v>33</v>
      </c>
      <c r="AX582" s="12" t="s">
        <v>70</v>
      </c>
      <c r="AY582" s="248" t="s">
        <v>157</v>
      </c>
    </row>
    <row r="583" s="11" customFormat="1">
      <c r="B583" s="227"/>
      <c r="C583" s="228"/>
      <c r="D583" s="229" t="s">
        <v>166</v>
      </c>
      <c r="E583" s="230" t="s">
        <v>21</v>
      </c>
      <c r="F583" s="231" t="s">
        <v>960</v>
      </c>
      <c r="G583" s="228"/>
      <c r="H583" s="232">
        <v>40.100000000000001</v>
      </c>
      <c r="I583" s="233"/>
      <c r="J583" s="228"/>
      <c r="K583" s="228"/>
      <c r="L583" s="234"/>
      <c r="M583" s="235"/>
      <c r="N583" s="236"/>
      <c r="O583" s="236"/>
      <c r="P583" s="236"/>
      <c r="Q583" s="236"/>
      <c r="R583" s="236"/>
      <c r="S583" s="236"/>
      <c r="T583" s="237"/>
      <c r="AT583" s="238" t="s">
        <v>166</v>
      </c>
      <c r="AU583" s="238" t="s">
        <v>86</v>
      </c>
      <c r="AV583" s="11" t="s">
        <v>86</v>
      </c>
      <c r="AW583" s="11" t="s">
        <v>33</v>
      </c>
      <c r="AX583" s="11" t="s">
        <v>75</v>
      </c>
      <c r="AY583" s="238" t="s">
        <v>157</v>
      </c>
    </row>
    <row r="584" s="1" customFormat="1" ht="25.5" customHeight="1">
      <c r="B584" s="46"/>
      <c r="C584" s="215" t="s">
        <v>961</v>
      </c>
      <c r="D584" s="215" t="s">
        <v>160</v>
      </c>
      <c r="E584" s="216" t="s">
        <v>962</v>
      </c>
      <c r="F584" s="217" t="s">
        <v>963</v>
      </c>
      <c r="G584" s="218" t="s">
        <v>100</v>
      </c>
      <c r="H584" s="219">
        <v>11.050000000000001</v>
      </c>
      <c r="I584" s="220"/>
      <c r="J584" s="221">
        <f>ROUND(I584*H584,2)</f>
        <v>0</v>
      </c>
      <c r="K584" s="217" t="s">
        <v>163</v>
      </c>
      <c r="L584" s="72"/>
      <c r="M584" s="222" t="s">
        <v>21</v>
      </c>
      <c r="N584" s="223" t="s">
        <v>41</v>
      </c>
      <c r="O584" s="47"/>
      <c r="P584" s="224">
        <f>O584*H584</f>
        <v>0</v>
      </c>
      <c r="Q584" s="224">
        <v>0.011469999999999999</v>
      </c>
      <c r="R584" s="224">
        <f>Q584*H584</f>
        <v>0.12674350000000001</v>
      </c>
      <c r="S584" s="224">
        <v>0</v>
      </c>
      <c r="T584" s="225">
        <f>S584*H584</f>
        <v>0</v>
      </c>
      <c r="AR584" s="24" t="s">
        <v>259</v>
      </c>
      <c r="AT584" s="24" t="s">
        <v>160</v>
      </c>
      <c r="AU584" s="24" t="s">
        <v>86</v>
      </c>
      <c r="AY584" s="24" t="s">
        <v>157</v>
      </c>
      <c r="BE584" s="226">
        <f>IF(N584="základní",J584,0)</f>
        <v>0</v>
      </c>
      <c r="BF584" s="226">
        <f>IF(N584="snížená",J584,0)</f>
        <v>0</v>
      </c>
      <c r="BG584" s="226">
        <f>IF(N584="zákl. přenesená",J584,0)</f>
        <v>0</v>
      </c>
      <c r="BH584" s="226">
        <f>IF(N584="sníž. přenesená",J584,0)</f>
        <v>0</v>
      </c>
      <c r="BI584" s="226">
        <f>IF(N584="nulová",J584,0)</f>
        <v>0</v>
      </c>
      <c r="BJ584" s="24" t="s">
        <v>75</v>
      </c>
      <c r="BK584" s="226">
        <f>ROUND(I584*H584,2)</f>
        <v>0</v>
      </c>
      <c r="BL584" s="24" t="s">
        <v>259</v>
      </c>
      <c r="BM584" s="24" t="s">
        <v>964</v>
      </c>
    </row>
    <row r="585" s="12" customFormat="1">
      <c r="B585" s="239"/>
      <c r="C585" s="240"/>
      <c r="D585" s="229" t="s">
        <v>166</v>
      </c>
      <c r="E585" s="241" t="s">
        <v>21</v>
      </c>
      <c r="F585" s="242" t="s">
        <v>959</v>
      </c>
      <c r="G585" s="240"/>
      <c r="H585" s="241" t="s">
        <v>21</v>
      </c>
      <c r="I585" s="243"/>
      <c r="J585" s="240"/>
      <c r="K585" s="240"/>
      <c r="L585" s="244"/>
      <c r="M585" s="245"/>
      <c r="N585" s="246"/>
      <c r="O585" s="246"/>
      <c r="P585" s="246"/>
      <c r="Q585" s="246"/>
      <c r="R585" s="246"/>
      <c r="S585" s="246"/>
      <c r="T585" s="247"/>
      <c r="AT585" s="248" t="s">
        <v>166</v>
      </c>
      <c r="AU585" s="248" t="s">
        <v>86</v>
      </c>
      <c r="AV585" s="12" t="s">
        <v>75</v>
      </c>
      <c r="AW585" s="12" t="s">
        <v>33</v>
      </c>
      <c r="AX585" s="12" t="s">
        <v>70</v>
      </c>
      <c r="AY585" s="248" t="s">
        <v>157</v>
      </c>
    </row>
    <row r="586" s="11" customFormat="1">
      <c r="B586" s="227"/>
      <c r="C586" s="228"/>
      <c r="D586" s="229" t="s">
        <v>166</v>
      </c>
      <c r="E586" s="230" t="s">
        <v>21</v>
      </c>
      <c r="F586" s="231" t="s">
        <v>965</v>
      </c>
      <c r="G586" s="228"/>
      <c r="H586" s="232">
        <v>11.050000000000001</v>
      </c>
      <c r="I586" s="233"/>
      <c r="J586" s="228"/>
      <c r="K586" s="228"/>
      <c r="L586" s="234"/>
      <c r="M586" s="235"/>
      <c r="N586" s="236"/>
      <c r="O586" s="236"/>
      <c r="P586" s="236"/>
      <c r="Q586" s="236"/>
      <c r="R586" s="236"/>
      <c r="S586" s="236"/>
      <c r="T586" s="237"/>
      <c r="AT586" s="238" t="s">
        <v>166</v>
      </c>
      <c r="AU586" s="238" t="s">
        <v>86</v>
      </c>
      <c r="AV586" s="11" t="s">
        <v>86</v>
      </c>
      <c r="AW586" s="11" t="s">
        <v>33</v>
      </c>
      <c r="AX586" s="11" t="s">
        <v>75</v>
      </c>
      <c r="AY586" s="238" t="s">
        <v>157</v>
      </c>
    </row>
    <row r="587" s="1" customFormat="1" ht="16.5" customHeight="1">
      <c r="B587" s="46"/>
      <c r="C587" s="215" t="s">
        <v>966</v>
      </c>
      <c r="D587" s="215" t="s">
        <v>160</v>
      </c>
      <c r="E587" s="216" t="s">
        <v>967</v>
      </c>
      <c r="F587" s="217" t="s">
        <v>968</v>
      </c>
      <c r="G587" s="218" t="s">
        <v>208</v>
      </c>
      <c r="H587" s="219">
        <v>381.61900000000003</v>
      </c>
      <c r="I587" s="220"/>
      <c r="J587" s="221">
        <f>ROUND(I587*H587,2)</f>
        <v>0</v>
      </c>
      <c r="K587" s="217" t="s">
        <v>163</v>
      </c>
      <c r="L587" s="72"/>
      <c r="M587" s="222" t="s">
        <v>21</v>
      </c>
      <c r="N587" s="223" t="s">
        <v>41</v>
      </c>
      <c r="O587" s="47"/>
      <c r="P587" s="224">
        <f>O587*H587</f>
        <v>0</v>
      </c>
      <c r="Q587" s="224">
        <v>0</v>
      </c>
      <c r="R587" s="224">
        <f>Q587*H587</f>
        <v>0</v>
      </c>
      <c r="S587" s="224">
        <v>0</v>
      </c>
      <c r="T587" s="225">
        <f>S587*H587</f>
        <v>0</v>
      </c>
      <c r="AR587" s="24" t="s">
        <v>259</v>
      </c>
      <c r="AT587" s="24" t="s">
        <v>160</v>
      </c>
      <c r="AU587" s="24" t="s">
        <v>86</v>
      </c>
      <c r="AY587" s="24" t="s">
        <v>157</v>
      </c>
      <c r="BE587" s="226">
        <f>IF(N587="základní",J587,0)</f>
        <v>0</v>
      </c>
      <c r="BF587" s="226">
        <f>IF(N587="snížená",J587,0)</f>
        <v>0</v>
      </c>
      <c r="BG587" s="226">
        <f>IF(N587="zákl. přenesená",J587,0)</f>
        <v>0</v>
      </c>
      <c r="BH587" s="226">
        <f>IF(N587="sníž. přenesená",J587,0)</f>
        <v>0</v>
      </c>
      <c r="BI587" s="226">
        <f>IF(N587="nulová",J587,0)</f>
        <v>0</v>
      </c>
      <c r="BJ587" s="24" t="s">
        <v>75</v>
      </c>
      <c r="BK587" s="226">
        <f>ROUND(I587*H587,2)</f>
        <v>0</v>
      </c>
      <c r="BL587" s="24" t="s">
        <v>259</v>
      </c>
      <c r="BM587" s="24" t="s">
        <v>969</v>
      </c>
    </row>
    <row r="588" s="11" customFormat="1">
      <c r="B588" s="227"/>
      <c r="C588" s="228"/>
      <c r="D588" s="229" t="s">
        <v>166</v>
      </c>
      <c r="E588" s="230" t="s">
        <v>21</v>
      </c>
      <c r="F588" s="231" t="s">
        <v>970</v>
      </c>
      <c r="G588" s="228"/>
      <c r="H588" s="232">
        <v>381.61900000000003</v>
      </c>
      <c r="I588" s="233"/>
      <c r="J588" s="228"/>
      <c r="K588" s="228"/>
      <c r="L588" s="234"/>
      <c r="M588" s="235"/>
      <c r="N588" s="236"/>
      <c r="O588" s="236"/>
      <c r="P588" s="236"/>
      <c r="Q588" s="236"/>
      <c r="R588" s="236"/>
      <c r="S588" s="236"/>
      <c r="T588" s="237"/>
      <c r="AT588" s="238" t="s">
        <v>166</v>
      </c>
      <c r="AU588" s="238" t="s">
        <v>86</v>
      </c>
      <c r="AV588" s="11" t="s">
        <v>86</v>
      </c>
      <c r="AW588" s="11" t="s">
        <v>33</v>
      </c>
      <c r="AX588" s="11" t="s">
        <v>75</v>
      </c>
      <c r="AY588" s="238" t="s">
        <v>157</v>
      </c>
    </row>
    <row r="589" s="1" customFormat="1" ht="16.5" customHeight="1">
      <c r="B589" s="46"/>
      <c r="C589" s="262" t="s">
        <v>971</v>
      </c>
      <c r="D589" s="262" t="s">
        <v>410</v>
      </c>
      <c r="E589" s="263" t="s">
        <v>972</v>
      </c>
      <c r="F589" s="264" t="s">
        <v>973</v>
      </c>
      <c r="G589" s="265" t="s">
        <v>208</v>
      </c>
      <c r="H589" s="266">
        <v>381.61900000000003</v>
      </c>
      <c r="I589" s="267"/>
      <c r="J589" s="268">
        <f>ROUND(I589*H589,2)</f>
        <v>0</v>
      </c>
      <c r="K589" s="264" t="s">
        <v>163</v>
      </c>
      <c r="L589" s="269"/>
      <c r="M589" s="270" t="s">
        <v>21</v>
      </c>
      <c r="N589" s="271" t="s">
        <v>41</v>
      </c>
      <c r="O589" s="47"/>
      <c r="P589" s="224">
        <f>O589*H589</f>
        <v>0</v>
      </c>
      <c r="Q589" s="224">
        <v>0.00022000000000000001</v>
      </c>
      <c r="R589" s="224">
        <f>Q589*H589</f>
        <v>0.083956180000000005</v>
      </c>
      <c r="S589" s="224">
        <v>0</v>
      </c>
      <c r="T589" s="225">
        <f>S589*H589</f>
        <v>0</v>
      </c>
      <c r="AR589" s="24" t="s">
        <v>355</v>
      </c>
      <c r="AT589" s="24" t="s">
        <v>410</v>
      </c>
      <c r="AU589" s="24" t="s">
        <v>86</v>
      </c>
      <c r="AY589" s="24" t="s">
        <v>157</v>
      </c>
      <c r="BE589" s="226">
        <f>IF(N589="základní",J589,0)</f>
        <v>0</v>
      </c>
      <c r="BF589" s="226">
        <f>IF(N589="snížená",J589,0)</f>
        <v>0</v>
      </c>
      <c r="BG589" s="226">
        <f>IF(N589="zákl. přenesená",J589,0)</f>
        <v>0</v>
      </c>
      <c r="BH589" s="226">
        <f>IF(N589="sníž. přenesená",J589,0)</f>
        <v>0</v>
      </c>
      <c r="BI589" s="226">
        <f>IF(N589="nulová",J589,0)</f>
        <v>0</v>
      </c>
      <c r="BJ589" s="24" t="s">
        <v>75</v>
      </c>
      <c r="BK589" s="226">
        <f>ROUND(I589*H589,2)</f>
        <v>0</v>
      </c>
      <c r="BL589" s="24" t="s">
        <v>259</v>
      </c>
      <c r="BM589" s="24" t="s">
        <v>974</v>
      </c>
    </row>
    <row r="590" s="1" customFormat="1" ht="25.5" customHeight="1">
      <c r="B590" s="46"/>
      <c r="C590" s="215" t="s">
        <v>975</v>
      </c>
      <c r="D590" s="215" t="s">
        <v>160</v>
      </c>
      <c r="E590" s="216" t="s">
        <v>976</v>
      </c>
      <c r="F590" s="217" t="s">
        <v>977</v>
      </c>
      <c r="G590" s="218" t="s">
        <v>84</v>
      </c>
      <c r="H590" s="219">
        <v>265.98500000000001</v>
      </c>
      <c r="I590" s="220"/>
      <c r="J590" s="221">
        <f>ROUND(I590*H590,2)</f>
        <v>0</v>
      </c>
      <c r="K590" s="217" t="s">
        <v>163</v>
      </c>
      <c r="L590" s="72"/>
      <c r="M590" s="222" t="s">
        <v>21</v>
      </c>
      <c r="N590" s="223" t="s">
        <v>41</v>
      </c>
      <c r="O590" s="47"/>
      <c r="P590" s="224">
        <f>O590*H590</f>
        <v>0</v>
      </c>
      <c r="Q590" s="224">
        <v>0</v>
      </c>
      <c r="R590" s="224">
        <f>Q590*H590</f>
        <v>0</v>
      </c>
      <c r="S590" s="224">
        <v>0</v>
      </c>
      <c r="T590" s="225">
        <f>S590*H590</f>
        <v>0</v>
      </c>
      <c r="AR590" s="24" t="s">
        <v>259</v>
      </c>
      <c r="AT590" s="24" t="s">
        <v>160</v>
      </c>
      <c r="AU590" s="24" t="s">
        <v>86</v>
      </c>
      <c r="AY590" s="24" t="s">
        <v>157</v>
      </c>
      <c r="BE590" s="226">
        <f>IF(N590="základní",J590,0)</f>
        <v>0</v>
      </c>
      <c r="BF590" s="226">
        <f>IF(N590="snížená",J590,0)</f>
        <v>0</v>
      </c>
      <c r="BG590" s="226">
        <f>IF(N590="zákl. přenesená",J590,0)</f>
        <v>0</v>
      </c>
      <c r="BH590" s="226">
        <f>IF(N590="sníž. přenesená",J590,0)</f>
        <v>0</v>
      </c>
      <c r="BI590" s="226">
        <f>IF(N590="nulová",J590,0)</f>
        <v>0</v>
      </c>
      <c r="BJ590" s="24" t="s">
        <v>75</v>
      </c>
      <c r="BK590" s="226">
        <f>ROUND(I590*H590,2)</f>
        <v>0</v>
      </c>
      <c r="BL590" s="24" t="s">
        <v>259</v>
      </c>
      <c r="BM590" s="24" t="s">
        <v>978</v>
      </c>
    </row>
    <row r="591" s="1" customFormat="1" ht="25.5" customHeight="1">
      <c r="B591" s="46"/>
      <c r="C591" s="262" t="s">
        <v>979</v>
      </c>
      <c r="D591" s="262" t="s">
        <v>410</v>
      </c>
      <c r="E591" s="263" t="s">
        <v>980</v>
      </c>
      <c r="F591" s="264" t="s">
        <v>981</v>
      </c>
      <c r="G591" s="265" t="s">
        <v>84</v>
      </c>
      <c r="H591" s="266">
        <v>292.584</v>
      </c>
      <c r="I591" s="267"/>
      <c r="J591" s="268">
        <f>ROUND(I591*H591,2)</f>
        <v>0</v>
      </c>
      <c r="K591" s="264" t="s">
        <v>163</v>
      </c>
      <c r="L591" s="269"/>
      <c r="M591" s="270" t="s">
        <v>21</v>
      </c>
      <c r="N591" s="271" t="s">
        <v>41</v>
      </c>
      <c r="O591" s="47"/>
      <c r="P591" s="224">
        <f>O591*H591</f>
        <v>0</v>
      </c>
      <c r="Q591" s="224">
        <v>0.00012</v>
      </c>
      <c r="R591" s="224">
        <f>Q591*H591</f>
        <v>0.035110080000000002</v>
      </c>
      <c r="S591" s="224">
        <v>0</v>
      </c>
      <c r="T591" s="225">
        <f>S591*H591</f>
        <v>0</v>
      </c>
      <c r="AR591" s="24" t="s">
        <v>355</v>
      </c>
      <c r="AT591" s="24" t="s">
        <v>410</v>
      </c>
      <c r="AU591" s="24" t="s">
        <v>86</v>
      </c>
      <c r="AY591" s="24" t="s">
        <v>157</v>
      </c>
      <c r="BE591" s="226">
        <f>IF(N591="základní",J591,0)</f>
        <v>0</v>
      </c>
      <c r="BF591" s="226">
        <f>IF(N591="snížená",J591,0)</f>
        <v>0</v>
      </c>
      <c r="BG591" s="226">
        <f>IF(N591="zákl. přenesená",J591,0)</f>
        <v>0</v>
      </c>
      <c r="BH591" s="226">
        <f>IF(N591="sníž. přenesená",J591,0)</f>
        <v>0</v>
      </c>
      <c r="BI591" s="226">
        <f>IF(N591="nulová",J591,0)</f>
        <v>0</v>
      </c>
      <c r="BJ591" s="24" t="s">
        <v>75</v>
      </c>
      <c r="BK591" s="226">
        <f>ROUND(I591*H591,2)</f>
        <v>0</v>
      </c>
      <c r="BL591" s="24" t="s">
        <v>259</v>
      </c>
      <c r="BM591" s="24" t="s">
        <v>982</v>
      </c>
    </row>
    <row r="592" s="11" customFormat="1">
      <c r="B592" s="227"/>
      <c r="C592" s="228"/>
      <c r="D592" s="229" t="s">
        <v>166</v>
      </c>
      <c r="E592" s="228"/>
      <c r="F592" s="231" t="s">
        <v>983</v>
      </c>
      <c r="G592" s="228"/>
      <c r="H592" s="232">
        <v>292.584</v>
      </c>
      <c r="I592" s="233"/>
      <c r="J592" s="228"/>
      <c r="K592" s="228"/>
      <c r="L592" s="234"/>
      <c r="M592" s="235"/>
      <c r="N592" s="236"/>
      <c r="O592" s="236"/>
      <c r="P592" s="236"/>
      <c r="Q592" s="236"/>
      <c r="R592" s="236"/>
      <c r="S592" s="236"/>
      <c r="T592" s="237"/>
      <c r="AT592" s="238" t="s">
        <v>166</v>
      </c>
      <c r="AU592" s="238" t="s">
        <v>86</v>
      </c>
      <c r="AV592" s="11" t="s">
        <v>86</v>
      </c>
      <c r="AW592" s="11" t="s">
        <v>6</v>
      </c>
      <c r="AX592" s="11" t="s">
        <v>75</v>
      </c>
      <c r="AY592" s="238" t="s">
        <v>157</v>
      </c>
    </row>
    <row r="593" s="1" customFormat="1" ht="16.5" customHeight="1">
      <c r="B593" s="46"/>
      <c r="C593" s="215" t="s">
        <v>984</v>
      </c>
      <c r="D593" s="215" t="s">
        <v>160</v>
      </c>
      <c r="E593" s="216" t="s">
        <v>985</v>
      </c>
      <c r="F593" s="217" t="s">
        <v>986</v>
      </c>
      <c r="G593" s="218" t="s">
        <v>208</v>
      </c>
      <c r="H593" s="219">
        <v>3</v>
      </c>
      <c r="I593" s="220"/>
      <c r="J593" s="221">
        <f>ROUND(I593*H593,2)</f>
        <v>0</v>
      </c>
      <c r="K593" s="217" t="s">
        <v>21</v>
      </c>
      <c r="L593" s="72"/>
      <c r="M593" s="222" t="s">
        <v>21</v>
      </c>
      <c r="N593" s="223" t="s">
        <v>41</v>
      </c>
      <c r="O593" s="47"/>
      <c r="P593" s="224">
        <f>O593*H593</f>
        <v>0</v>
      </c>
      <c r="Q593" s="224">
        <v>0</v>
      </c>
      <c r="R593" s="224">
        <f>Q593*H593</f>
        <v>0</v>
      </c>
      <c r="S593" s="224">
        <v>0</v>
      </c>
      <c r="T593" s="225">
        <f>S593*H593</f>
        <v>0</v>
      </c>
      <c r="AR593" s="24" t="s">
        <v>259</v>
      </c>
      <c r="AT593" s="24" t="s">
        <v>160</v>
      </c>
      <c r="AU593" s="24" t="s">
        <v>86</v>
      </c>
      <c r="AY593" s="24" t="s">
        <v>157</v>
      </c>
      <c r="BE593" s="226">
        <f>IF(N593="základní",J593,0)</f>
        <v>0</v>
      </c>
      <c r="BF593" s="226">
        <f>IF(N593="snížená",J593,0)</f>
        <v>0</v>
      </c>
      <c r="BG593" s="226">
        <f>IF(N593="zákl. přenesená",J593,0)</f>
        <v>0</v>
      </c>
      <c r="BH593" s="226">
        <f>IF(N593="sníž. přenesená",J593,0)</f>
        <v>0</v>
      </c>
      <c r="BI593" s="226">
        <f>IF(N593="nulová",J593,0)</f>
        <v>0</v>
      </c>
      <c r="BJ593" s="24" t="s">
        <v>75</v>
      </c>
      <c r="BK593" s="226">
        <f>ROUND(I593*H593,2)</f>
        <v>0</v>
      </c>
      <c r="BL593" s="24" t="s">
        <v>259</v>
      </c>
      <c r="BM593" s="24" t="s">
        <v>987</v>
      </c>
    </row>
    <row r="594" s="11" customFormat="1">
      <c r="B594" s="227"/>
      <c r="C594" s="228"/>
      <c r="D594" s="229" t="s">
        <v>166</v>
      </c>
      <c r="E594" s="230" t="s">
        <v>21</v>
      </c>
      <c r="F594" s="231" t="s">
        <v>988</v>
      </c>
      <c r="G594" s="228"/>
      <c r="H594" s="232">
        <v>3</v>
      </c>
      <c r="I594" s="233"/>
      <c r="J594" s="228"/>
      <c r="K594" s="228"/>
      <c r="L594" s="234"/>
      <c r="M594" s="235"/>
      <c r="N594" s="236"/>
      <c r="O594" s="236"/>
      <c r="P594" s="236"/>
      <c r="Q594" s="236"/>
      <c r="R594" s="236"/>
      <c r="S594" s="236"/>
      <c r="T594" s="237"/>
      <c r="AT594" s="238" t="s">
        <v>166</v>
      </c>
      <c r="AU594" s="238" t="s">
        <v>86</v>
      </c>
      <c r="AV594" s="11" t="s">
        <v>86</v>
      </c>
      <c r="AW594" s="11" t="s">
        <v>33</v>
      </c>
      <c r="AX594" s="11" t="s">
        <v>75</v>
      </c>
      <c r="AY594" s="238" t="s">
        <v>157</v>
      </c>
    </row>
    <row r="595" s="1" customFormat="1" ht="16.5" customHeight="1">
      <c r="B595" s="46"/>
      <c r="C595" s="215" t="s">
        <v>989</v>
      </c>
      <c r="D595" s="215" t="s">
        <v>160</v>
      </c>
      <c r="E595" s="216" t="s">
        <v>990</v>
      </c>
      <c r="F595" s="217" t="s">
        <v>991</v>
      </c>
      <c r="G595" s="218" t="s">
        <v>208</v>
      </c>
      <c r="H595" s="219">
        <v>8</v>
      </c>
      <c r="I595" s="220"/>
      <c r="J595" s="221">
        <f>ROUND(I595*H595,2)</f>
        <v>0</v>
      </c>
      <c r="K595" s="217" t="s">
        <v>21</v>
      </c>
      <c r="L595" s="72"/>
      <c r="M595" s="222" t="s">
        <v>21</v>
      </c>
      <c r="N595" s="223" t="s">
        <v>41</v>
      </c>
      <c r="O595" s="47"/>
      <c r="P595" s="224">
        <f>O595*H595</f>
        <v>0</v>
      </c>
      <c r="Q595" s="224">
        <v>0</v>
      </c>
      <c r="R595" s="224">
        <f>Q595*H595</f>
        <v>0</v>
      </c>
      <c r="S595" s="224">
        <v>0</v>
      </c>
      <c r="T595" s="225">
        <f>S595*H595</f>
        <v>0</v>
      </c>
      <c r="AR595" s="24" t="s">
        <v>259</v>
      </c>
      <c r="AT595" s="24" t="s">
        <v>160</v>
      </c>
      <c r="AU595" s="24" t="s">
        <v>86</v>
      </c>
      <c r="AY595" s="24" t="s">
        <v>157</v>
      </c>
      <c r="BE595" s="226">
        <f>IF(N595="základní",J595,0)</f>
        <v>0</v>
      </c>
      <c r="BF595" s="226">
        <f>IF(N595="snížená",J595,0)</f>
        <v>0</v>
      </c>
      <c r="BG595" s="226">
        <f>IF(N595="zákl. přenesená",J595,0)</f>
        <v>0</v>
      </c>
      <c r="BH595" s="226">
        <f>IF(N595="sníž. přenesená",J595,0)</f>
        <v>0</v>
      </c>
      <c r="BI595" s="226">
        <f>IF(N595="nulová",J595,0)</f>
        <v>0</v>
      </c>
      <c r="BJ595" s="24" t="s">
        <v>75</v>
      </c>
      <c r="BK595" s="226">
        <f>ROUND(I595*H595,2)</f>
        <v>0</v>
      </c>
      <c r="BL595" s="24" t="s">
        <v>259</v>
      </c>
      <c r="BM595" s="24" t="s">
        <v>992</v>
      </c>
    </row>
    <row r="596" s="1" customFormat="1" ht="16.5" customHeight="1">
      <c r="B596" s="46"/>
      <c r="C596" s="215" t="s">
        <v>993</v>
      </c>
      <c r="D596" s="215" t="s">
        <v>160</v>
      </c>
      <c r="E596" s="216" t="s">
        <v>994</v>
      </c>
      <c r="F596" s="217" t="s">
        <v>995</v>
      </c>
      <c r="G596" s="218" t="s">
        <v>208</v>
      </c>
      <c r="H596" s="219">
        <v>17</v>
      </c>
      <c r="I596" s="220"/>
      <c r="J596" s="221">
        <f>ROUND(I596*H596,2)</f>
        <v>0</v>
      </c>
      <c r="K596" s="217" t="s">
        <v>21</v>
      </c>
      <c r="L596" s="72"/>
      <c r="M596" s="222" t="s">
        <v>21</v>
      </c>
      <c r="N596" s="223" t="s">
        <v>41</v>
      </c>
      <c r="O596" s="47"/>
      <c r="P596" s="224">
        <f>O596*H596</f>
        <v>0</v>
      </c>
      <c r="Q596" s="224">
        <v>0</v>
      </c>
      <c r="R596" s="224">
        <f>Q596*H596</f>
        <v>0</v>
      </c>
      <c r="S596" s="224">
        <v>0</v>
      </c>
      <c r="T596" s="225">
        <f>S596*H596</f>
        <v>0</v>
      </c>
      <c r="AR596" s="24" t="s">
        <v>259</v>
      </c>
      <c r="AT596" s="24" t="s">
        <v>160</v>
      </c>
      <c r="AU596" s="24" t="s">
        <v>86</v>
      </c>
      <c r="AY596" s="24" t="s">
        <v>157</v>
      </c>
      <c r="BE596" s="226">
        <f>IF(N596="základní",J596,0)</f>
        <v>0</v>
      </c>
      <c r="BF596" s="226">
        <f>IF(N596="snížená",J596,0)</f>
        <v>0</v>
      </c>
      <c r="BG596" s="226">
        <f>IF(N596="zákl. přenesená",J596,0)</f>
        <v>0</v>
      </c>
      <c r="BH596" s="226">
        <f>IF(N596="sníž. přenesená",J596,0)</f>
        <v>0</v>
      </c>
      <c r="BI596" s="226">
        <f>IF(N596="nulová",J596,0)</f>
        <v>0</v>
      </c>
      <c r="BJ596" s="24" t="s">
        <v>75</v>
      </c>
      <c r="BK596" s="226">
        <f>ROUND(I596*H596,2)</f>
        <v>0</v>
      </c>
      <c r="BL596" s="24" t="s">
        <v>259</v>
      </c>
      <c r="BM596" s="24" t="s">
        <v>996</v>
      </c>
    </row>
    <row r="597" s="12" customFormat="1">
      <c r="B597" s="239"/>
      <c r="C597" s="240"/>
      <c r="D597" s="229" t="s">
        <v>166</v>
      </c>
      <c r="E597" s="241" t="s">
        <v>21</v>
      </c>
      <c r="F597" s="242" t="s">
        <v>997</v>
      </c>
      <c r="G597" s="240"/>
      <c r="H597" s="241" t="s">
        <v>21</v>
      </c>
      <c r="I597" s="243"/>
      <c r="J597" s="240"/>
      <c r="K597" s="240"/>
      <c r="L597" s="244"/>
      <c r="M597" s="245"/>
      <c r="N597" s="246"/>
      <c r="O597" s="246"/>
      <c r="P597" s="246"/>
      <c r="Q597" s="246"/>
      <c r="R597" s="246"/>
      <c r="S597" s="246"/>
      <c r="T597" s="247"/>
      <c r="AT597" s="248" t="s">
        <v>166</v>
      </c>
      <c r="AU597" s="248" t="s">
        <v>86</v>
      </c>
      <c r="AV597" s="12" t="s">
        <v>75</v>
      </c>
      <c r="AW597" s="12" t="s">
        <v>33</v>
      </c>
      <c r="AX597" s="12" t="s">
        <v>70</v>
      </c>
      <c r="AY597" s="248" t="s">
        <v>157</v>
      </c>
    </row>
    <row r="598" s="11" customFormat="1">
      <c r="B598" s="227"/>
      <c r="C598" s="228"/>
      <c r="D598" s="229" t="s">
        <v>166</v>
      </c>
      <c r="E598" s="230" t="s">
        <v>21</v>
      </c>
      <c r="F598" s="231" t="s">
        <v>998</v>
      </c>
      <c r="G598" s="228"/>
      <c r="H598" s="232">
        <v>17</v>
      </c>
      <c r="I598" s="233"/>
      <c r="J598" s="228"/>
      <c r="K598" s="228"/>
      <c r="L598" s="234"/>
      <c r="M598" s="235"/>
      <c r="N598" s="236"/>
      <c r="O598" s="236"/>
      <c r="P598" s="236"/>
      <c r="Q598" s="236"/>
      <c r="R598" s="236"/>
      <c r="S598" s="236"/>
      <c r="T598" s="237"/>
      <c r="AT598" s="238" t="s">
        <v>166</v>
      </c>
      <c r="AU598" s="238" t="s">
        <v>86</v>
      </c>
      <c r="AV598" s="11" t="s">
        <v>86</v>
      </c>
      <c r="AW598" s="11" t="s">
        <v>33</v>
      </c>
      <c r="AX598" s="11" t="s">
        <v>75</v>
      </c>
      <c r="AY598" s="238" t="s">
        <v>157</v>
      </c>
    </row>
    <row r="599" s="1" customFormat="1" ht="16.5" customHeight="1">
      <c r="B599" s="46"/>
      <c r="C599" s="215" t="s">
        <v>999</v>
      </c>
      <c r="D599" s="215" t="s">
        <v>160</v>
      </c>
      <c r="E599" s="216" t="s">
        <v>1000</v>
      </c>
      <c r="F599" s="217" t="s">
        <v>1001</v>
      </c>
      <c r="G599" s="218" t="s">
        <v>84</v>
      </c>
      <c r="H599" s="219">
        <v>274.83499999999998</v>
      </c>
      <c r="I599" s="220"/>
      <c r="J599" s="221">
        <f>ROUND(I599*H599,2)</f>
        <v>0</v>
      </c>
      <c r="K599" s="217" t="s">
        <v>163</v>
      </c>
      <c r="L599" s="72"/>
      <c r="M599" s="222" t="s">
        <v>21</v>
      </c>
      <c r="N599" s="223" t="s">
        <v>41</v>
      </c>
      <c r="O599" s="47"/>
      <c r="P599" s="224">
        <f>O599*H599</f>
        <v>0</v>
      </c>
      <c r="Q599" s="224">
        <v>0.00013999999999999999</v>
      </c>
      <c r="R599" s="224">
        <f>Q599*H599</f>
        <v>0.038476899999999994</v>
      </c>
      <c r="S599" s="224">
        <v>0</v>
      </c>
      <c r="T599" s="225">
        <f>S599*H599</f>
        <v>0</v>
      </c>
      <c r="AR599" s="24" t="s">
        <v>259</v>
      </c>
      <c r="AT599" s="24" t="s">
        <v>160</v>
      </c>
      <c r="AU599" s="24" t="s">
        <v>86</v>
      </c>
      <c r="AY599" s="24" t="s">
        <v>157</v>
      </c>
      <c r="BE599" s="226">
        <f>IF(N599="základní",J599,0)</f>
        <v>0</v>
      </c>
      <c r="BF599" s="226">
        <f>IF(N599="snížená",J599,0)</f>
        <v>0</v>
      </c>
      <c r="BG599" s="226">
        <f>IF(N599="zákl. přenesená",J599,0)</f>
        <v>0</v>
      </c>
      <c r="BH599" s="226">
        <f>IF(N599="sníž. přenesená",J599,0)</f>
        <v>0</v>
      </c>
      <c r="BI599" s="226">
        <f>IF(N599="nulová",J599,0)</f>
        <v>0</v>
      </c>
      <c r="BJ599" s="24" t="s">
        <v>75</v>
      </c>
      <c r="BK599" s="226">
        <f>ROUND(I599*H599,2)</f>
        <v>0</v>
      </c>
      <c r="BL599" s="24" t="s">
        <v>259</v>
      </c>
      <c r="BM599" s="24" t="s">
        <v>1002</v>
      </c>
    </row>
    <row r="600" s="12" customFormat="1">
      <c r="B600" s="239"/>
      <c r="C600" s="240"/>
      <c r="D600" s="229" t="s">
        <v>166</v>
      </c>
      <c r="E600" s="241" t="s">
        <v>21</v>
      </c>
      <c r="F600" s="242" t="s">
        <v>1003</v>
      </c>
      <c r="G600" s="240"/>
      <c r="H600" s="241" t="s">
        <v>21</v>
      </c>
      <c r="I600" s="243"/>
      <c r="J600" s="240"/>
      <c r="K600" s="240"/>
      <c r="L600" s="244"/>
      <c r="M600" s="245"/>
      <c r="N600" s="246"/>
      <c r="O600" s="246"/>
      <c r="P600" s="246"/>
      <c r="Q600" s="246"/>
      <c r="R600" s="246"/>
      <c r="S600" s="246"/>
      <c r="T600" s="247"/>
      <c r="AT600" s="248" t="s">
        <v>166</v>
      </c>
      <c r="AU600" s="248" t="s">
        <v>86</v>
      </c>
      <c r="AV600" s="12" t="s">
        <v>75</v>
      </c>
      <c r="AW600" s="12" t="s">
        <v>33</v>
      </c>
      <c r="AX600" s="12" t="s">
        <v>70</v>
      </c>
      <c r="AY600" s="248" t="s">
        <v>157</v>
      </c>
    </row>
    <row r="601" s="11" customFormat="1">
      <c r="B601" s="227"/>
      <c r="C601" s="228"/>
      <c r="D601" s="229" t="s">
        <v>166</v>
      </c>
      <c r="E601" s="230" t="s">
        <v>21</v>
      </c>
      <c r="F601" s="231" t="s">
        <v>403</v>
      </c>
      <c r="G601" s="228"/>
      <c r="H601" s="232">
        <v>272.58499999999998</v>
      </c>
      <c r="I601" s="233"/>
      <c r="J601" s="228"/>
      <c r="K601" s="228"/>
      <c r="L601" s="234"/>
      <c r="M601" s="235"/>
      <c r="N601" s="236"/>
      <c r="O601" s="236"/>
      <c r="P601" s="236"/>
      <c r="Q601" s="236"/>
      <c r="R601" s="236"/>
      <c r="S601" s="236"/>
      <c r="T601" s="237"/>
      <c r="AT601" s="238" t="s">
        <v>166</v>
      </c>
      <c r="AU601" s="238" t="s">
        <v>86</v>
      </c>
      <c r="AV601" s="11" t="s">
        <v>86</v>
      </c>
      <c r="AW601" s="11" t="s">
        <v>33</v>
      </c>
      <c r="AX601" s="11" t="s">
        <v>70</v>
      </c>
      <c r="AY601" s="238" t="s">
        <v>157</v>
      </c>
    </row>
    <row r="602" s="11" customFormat="1">
      <c r="B602" s="227"/>
      <c r="C602" s="228"/>
      <c r="D602" s="229" t="s">
        <v>166</v>
      </c>
      <c r="E602" s="230" t="s">
        <v>21</v>
      </c>
      <c r="F602" s="231" t="s">
        <v>404</v>
      </c>
      <c r="G602" s="228"/>
      <c r="H602" s="232">
        <v>2.25</v>
      </c>
      <c r="I602" s="233"/>
      <c r="J602" s="228"/>
      <c r="K602" s="228"/>
      <c r="L602" s="234"/>
      <c r="M602" s="235"/>
      <c r="N602" s="236"/>
      <c r="O602" s="236"/>
      <c r="P602" s="236"/>
      <c r="Q602" s="236"/>
      <c r="R602" s="236"/>
      <c r="S602" s="236"/>
      <c r="T602" s="237"/>
      <c r="AT602" s="238" t="s">
        <v>166</v>
      </c>
      <c r="AU602" s="238" t="s">
        <v>86</v>
      </c>
      <c r="AV602" s="11" t="s">
        <v>86</v>
      </c>
      <c r="AW602" s="11" t="s">
        <v>33</v>
      </c>
      <c r="AX602" s="11" t="s">
        <v>70</v>
      </c>
      <c r="AY602" s="238" t="s">
        <v>157</v>
      </c>
    </row>
    <row r="603" s="13" customFormat="1">
      <c r="B603" s="249"/>
      <c r="C603" s="250"/>
      <c r="D603" s="229" t="s">
        <v>166</v>
      </c>
      <c r="E603" s="251" t="s">
        <v>21</v>
      </c>
      <c r="F603" s="252" t="s">
        <v>176</v>
      </c>
      <c r="G603" s="250"/>
      <c r="H603" s="253">
        <v>274.83499999999998</v>
      </c>
      <c r="I603" s="254"/>
      <c r="J603" s="250"/>
      <c r="K603" s="250"/>
      <c r="L603" s="255"/>
      <c r="M603" s="256"/>
      <c r="N603" s="257"/>
      <c r="O603" s="257"/>
      <c r="P603" s="257"/>
      <c r="Q603" s="257"/>
      <c r="R603" s="257"/>
      <c r="S603" s="257"/>
      <c r="T603" s="258"/>
      <c r="AT603" s="259" t="s">
        <v>166</v>
      </c>
      <c r="AU603" s="259" t="s">
        <v>86</v>
      </c>
      <c r="AV603" s="13" t="s">
        <v>164</v>
      </c>
      <c r="AW603" s="13" t="s">
        <v>33</v>
      </c>
      <c r="AX603" s="13" t="s">
        <v>75</v>
      </c>
      <c r="AY603" s="259" t="s">
        <v>157</v>
      </c>
    </row>
    <row r="604" s="1" customFormat="1" ht="38.25" customHeight="1">
      <c r="B604" s="46"/>
      <c r="C604" s="215" t="s">
        <v>1004</v>
      </c>
      <c r="D604" s="215" t="s">
        <v>160</v>
      </c>
      <c r="E604" s="216" t="s">
        <v>1005</v>
      </c>
      <c r="F604" s="217" t="s">
        <v>1006</v>
      </c>
      <c r="G604" s="218" t="s">
        <v>188</v>
      </c>
      <c r="H604" s="219">
        <v>12.596</v>
      </c>
      <c r="I604" s="220"/>
      <c r="J604" s="221">
        <f>ROUND(I604*H604,2)</f>
        <v>0</v>
      </c>
      <c r="K604" s="217" t="s">
        <v>163</v>
      </c>
      <c r="L604" s="72"/>
      <c r="M604" s="222" t="s">
        <v>21</v>
      </c>
      <c r="N604" s="223" t="s">
        <v>41</v>
      </c>
      <c r="O604" s="47"/>
      <c r="P604" s="224">
        <f>O604*H604</f>
        <v>0</v>
      </c>
      <c r="Q604" s="224">
        <v>0</v>
      </c>
      <c r="R604" s="224">
        <f>Q604*H604</f>
        <v>0</v>
      </c>
      <c r="S604" s="224">
        <v>0</v>
      </c>
      <c r="T604" s="225">
        <f>S604*H604</f>
        <v>0</v>
      </c>
      <c r="AR604" s="24" t="s">
        <v>259</v>
      </c>
      <c r="AT604" s="24" t="s">
        <v>160</v>
      </c>
      <c r="AU604" s="24" t="s">
        <v>86</v>
      </c>
      <c r="AY604" s="24" t="s">
        <v>157</v>
      </c>
      <c r="BE604" s="226">
        <f>IF(N604="základní",J604,0)</f>
        <v>0</v>
      </c>
      <c r="BF604" s="226">
        <f>IF(N604="snížená",J604,0)</f>
        <v>0</v>
      </c>
      <c r="BG604" s="226">
        <f>IF(N604="zákl. přenesená",J604,0)</f>
        <v>0</v>
      </c>
      <c r="BH604" s="226">
        <f>IF(N604="sníž. přenesená",J604,0)</f>
        <v>0</v>
      </c>
      <c r="BI604" s="226">
        <f>IF(N604="nulová",J604,0)</f>
        <v>0</v>
      </c>
      <c r="BJ604" s="24" t="s">
        <v>75</v>
      </c>
      <c r="BK604" s="226">
        <f>ROUND(I604*H604,2)</f>
        <v>0</v>
      </c>
      <c r="BL604" s="24" t="s">
        <v>259</v>
      </c>
      <c r="BM604" s="24" t="s">
        <v>1007</v>
      </c>
    </row>
    <row r="605" s="10" customFormat="1" ht="29.88" customHeight="1">
      <c r="B605" s="199"/>
      <c r="C605" s="200"/>
      <c r="D605" s="201" t="s">
        <v>69</v>
      </c>
      <c r="E605" s="213" t="s">
        <v>1008</v>
      </c>
      <c r="F605" s="213" t="s">
        <v>1009</v>
      </c>
      <c r="G605" s="200"/>
      <c r="H605" s="200"/>
      <c r="I605" s="203"/>
      <c r="J605" s="214">
        <f>BK605</f>
        <v>0</v>
      </c>
      <c r="K605" s="200"/>
      <c r="L605" s="205"/>
      <c r="M605" s="206"/>
      <c r="N605" s="207"/>
      <c r="O605" s="207"/>
      <c r="P605" s="208">
        <f>SUM(P606:P628)</f>
        <v>0</v>
      </c>
      <c r="Q605" s="207"/>
      <c r="R605" s="208">
        <f>SUM(R606:R628)</f>
        <v>0.12732324</v>
      </c>
      <c r="S605" s="207"/>
      <c r="T605" s="209">
        <f>SUM(T606:T628)</f>
        <v>0</v>
      </c>
      <c r="AR605" s="210" t="s">
        <v>86</v>
      </c>
      <c r="AT605" s="211" t="s">
        <v>69</v>
      </c>
      <c r="AU605" s="211" t="s">
        <v>75</v>
      </c>
      <c r="AY605" s="210" t="s">
        <v>157</v>
      </c>
      <c r="BK605" s="212">
        <f>SUM(BK606:BK628)</f>
        <v>0</v>
      </c>
    </row>
    <row r="606" s="1" customFormat="1" ht="25.5" customHeight="1">
      <c r="B606" s="46"/>
      <c r="C606" s="215" t="s">
        <v>1010</v>
      </c>
      <c r="D606" s="215" t="s">
        <v>160</v>
      </c>
      <c r="E606" s="216" t="s">
        <v>1011</v>
      </c>
      <c r="F606" s="217" t="s">
        <v>1012</v>
      </c>
      <c r="G606" s="218" t="s">
        <v>84</v>
      </c>
      <c r="H606" s="219">
        <v>578.74199999999996</v>
      </c>
      <c r="I606" s="220"/>
      <c r="J606" s="221">
        <f>ROUND(I606*H606,2)</f>
        <v>0</v>
      </c>
      <c r="K606" s="217" t="s">
        <v>163</v>
      </c>
      <c r="L606" s="72"/>
      <c r="M606" s="222" t="s">
        <v>21</v>
      </c>
      <c r="N606" s="223" t="s">
        <v>41</v>
      </c>
      <c r="O606" s="47"/>
      <c r="P606" s="224">
        <f>O606*H606</f>
        <v>0</v>
      </c>
      <c r="Q606" s="224">
        <v>0.00022000000000000001</v>
      </c>
      <c r="R606" s="224">
        <f>Q606*H606</f>
        <v>0.12732324</v>
      </c>
      <c r="S606" s="224">
        <v>0</v>
      </c>
      <c r="T606" s="225">
        <f>S606*H606</f>
        <v>0</v>
      </c>
      <c r="AR606" s="24" t="s">
        <v>259</v>
      </c>
      <c r="AT606" s="24" t="s">
        <v>160</v>
      </c>
      <c r="AU606" s="24" t="s">
        <v>86</v>
      </c>
      <c r="AY606" s="24" t="s">
        <v>157</v>
      </c>
      <c r="BE606" s="226">
        <f>IF(N606="základní",J606,0)</f>
        <v>0</v>
      </c>
      <c r="BF606" s="226">
        <f>IF(N606="snížená",J606,0)</f>
        <v>0</v>
      </c>
      <c r="BG606" s="226">
        <f>IF(N606="zákl. přenesená",J606,0)</f>
        <v>0</v>
      </c>
      <c r="BH606" s="226">
        <f>IF(N606="sníž. přenesená",J606,0)</f>
        <v>0</v>
      </c>
      <c r="BI606" s="226">
        <f>IF(N606="nulová",J606,0)</f>
        <v>0</v>
      </c>
      <c r="BJ606" s="24" t="s">
        <v>75</v>
      </c>
      <c r="BK606" s="226">
        <f>ROUND(I606*H606,2)</f>
        <v>0</v>
      </c>
      <c r="BL606" s="24" t="s">
        <v>259</v>
      </c>
      <c r="BM606" s="24" t="s">
        <v>1013</v>
      </c>
    </row>
    <row r="607" s="12" customFormat="1">
      <c r="B607" s="239"/>
      <c r="C607" s="240"/>
      <c r="D607" s="229" t="s">
        <v>166</v>
      </c>
      <c r="E607" s="241" t="s">
        <v>21</v>
      </c>
      <c r="F607" s="242" t="s">
        <v>640</v>
      </c>
      <c r="G607" s="240"/>
      <c r="H607" s="241" t="s">
        <v>21</v>
      </c>
      <c r="I607" s="243"/>
      <c r="J607" s="240"/>
      <c r="K607" s="240"/>
      <c r="L607" s="244"/>
      <c r="M607" s="245"/>
      <c r="N607" s="246"/>
      <c r="O607" s="246"/>
      <c r="P607" s="246"/>
      <c r="Q607" s="246"/>
      <c r="R607" s="246"/>
      <c r="S607" s="246"/>
      <c r="T607" s="247"/>
      <c r="AT607" s="248" t="s">
        <v>166</v>
      </c>
      <c r="AU607" s="248" t="s">
        <v>86</v>
      </c>
      <c r="AV607" s="12" t="s">
        <v>75</v>
      </c>
      <c r="AW607" s="12" t="s">
        <v>33</v>
      </c>
      <c r="AX607" s="12" t="s">
        <v>70</v>
      </c>
      <c r="AY607" s="248" t="s">
        <v>157</v>
      </c>
    </row>
    <row r="608" s="11" customFormat="1">
      <c r="B608" s="227"/>
      <c r="C608" s="228"/>
      <c r="D608" s="229" t="s">
        <v>166</v>
      </c>
      <c r="E608" s="230" t="s">
        <v>21</v>
      </c>
      <c r="F608" s="231" t="s">
        <v>1014</v>
      </c>
      <c r="G608" s="228"/>
      <c r="H608" s="232">
        <v>11.550000000000001</v>
      </c>
      <c r="I608" s="233"/>
      <c r="J608" s="228"/>
      <c r="K608" s="228"/>
      <c r="L608" s="234"/>
      <c r="M608" s="235"/>
      <c r="N608" s="236"/>
      <c r="O608" s="236"/>
      <c r="P608" s="236"/>
      <c r="Q608" s="236"/>
      <c r="R608" s="236"/>
      <c r="S608" s="236"/>
      <c r="T608" s="237"/>
      <c r="AT608" s="238" t="s">
        <v>166</v>
      </c>
      <c r="AU608" s="238" t="s">
        <v>86</v>
      </c>
      <c r="AV608" s="11" t="s">
        <v>86</v>
      </c>
      <c r="AW608" s="11" t="s">
        <v>33</v>
      </c>
      <c r="AX608" s="11" t="s">
        <v>70</v>
      </c>
      <c r="AY608" s="238" t="s">
        <v>157</v>
      </c>
    </row>
    <row r="609" s="11" customFormat="1">
      <c r="B609" s="227"/>
      <c r="C609" s="228"/>
      <c r="D609" s="229" t="s">
        <v>166</v>
      </c>
      <c r="E609" s="230" t="s">
        <v>21</v>
      </c>
      <c r="F609" s="231" t="s">
        <v>1015</v>
      </c>
      <c r="G609" s="228"/>
      <c r="H609" s="232">
        <v>72.587999999999994</v>
      </c>
      <c r="I609" s="233"/>
      <c r="J609" s="228"/>
      <c r="K609" s="228"/>
      <c r="L609" s="234"/>
      <c r="M609" s="235"/>
      <c r="N609" s="236"/>
      <c r="O609" s="236"/>
      <c r="P609" s="236"/>
      <c r="Q609" s="236"/>
      <c r="R609" s="236"/>
      <c r="S609" s="236"/>
      <c r="T609" s="237"/>
      <c r="AT609" s="238" t="s">
        <v>166</v>
      </c>
      <c r="AU609" s="238" t="s">
        <v>86</v>
      </c>
      <c r="AV609" s="11" t="s">
        <v>86</v>
      </c>
      <c r="AW609" s="11" t="s">
        <v>33</v>
      </c>
      <c r="AX609" s="11" t="s">
        <v>70</v>
      </c>
      <c r="AY609" s="238" t="s">
        <v>157</v>
      </c>
    </row>
    <row r="610" s="11" customFormat="1">
      <c r="B610" s="227"/>
      <c r="C610" s="228"/>
      <c r="D610" s="229" t="s">
        <v>166</v>
      </c>
      <c r="E610" s="230" t="s">
        <v>21</v>
      </c>
      <c r="F610" s="231" t="s">
        <v>1016</v>
      </c>
      <c r="G610" s="228"/>
      <c r="H610" s="232">
        <v>32.640000000000001</v>
      </c>
      <c r="I610" s="233"/>
      <c r="J610" s="228"/>
      <c r="K610" s="228"/>
      <c r="L610" s="234"/>
      <c r="M610" s="235"/>
      <c r="N610" s="236"/>
      <c r="O610" s="236"/>
      <c r="P610" s="236"/>
      <c r="Q610" s="236"/>
      <c r="R610" s="236"/>
      <c r="S610" s="236"/>
      <c r="T610" s="237"/>
      <c r="AT610" s="238" t="s">
        <v>166</v>
      </c>
      <c r="AU610" s="238" t="s">
        <v>86</v>
      </c>
      <c r="AV610" s="11" t="s">
        <v>86</v>
      </c>
      <c r="AW610" s="11" t="s">
        <v>33</v>
      </c>
      <c r="AX610" s="11" t="s">
        <v>70</v>
      </c>
      <c r="AY610" s="238" t="s">
        <v>157</v>
      </c>
    </row>
    <row r="611" s="11" customFormat="1">
      <c r="B611" s="227"/>
      <c r="C611" s="228"/>
      <c r="D611" s="229" t="s">
        <v>166</v>
      </c>
      <c r="E611" s="230" t="s">
        <v>21</v>
      </c>
      <c r="F611" s="231" t="s">
        <v>1017</v>
      </c>
      <c r="G611" s="228"/>
      <c r="H611" s="232">
        <v>28.931999999999999</v>
      </c>
      <c r="I611" s="233"/>
      <c r="J611" s="228"/>
      <c r="K611" s="228"/>
      <c r="L611" s="234"/>
      <c r="M611" s="235"/>
      <c r="N611" s="236"/>
      <c r="O611" s="236"/>
      <c r="P611" s="236"/>
      <c r="Q611" s="236"/>
      <c r="R611" s="236"/>
      <c r="S611" s="236"/>
      <c r="T611" s="237"/>
      <c r="AT611" s="238" t="s">
        <v>166</v>
      </c>
      <c r="AU611" s="238" t="s">
        <v>86</v>
      </c>
      <c r="AV611" s="11" t="s">
        <v>86</v>
      </c>
      <c r="AW611" s="11" t="s">
        <v>33</v>
      </c>
      <c r="AX611" s="11" t="s">
        <v>70</v>
      </c>
      <c r="AY611" s="238" t="s">
        <v>157</v>
      </c>
    </row>
    <row r="612" s="11" customFormat="1">
      <c r="B612" s="227"/>
      <c r="C612" s="228"/>
      <c r="D612" s="229" t="s">
        <v>166</v>
      </c>
      <c r="E612" s="230" t="s">
        <v>21</v>
      </c>
      <c r="F612" s="231" t="s">
        <v>1018</v>
      </c>
      <c r="G612" s="228"/>
      <c r="H612" s="232">
        <v>19.379999999999999</v>
      </c>
      <c r="I612" s="233"/>
      <c r="J612" s="228"/>
      <c r="K612" s="228"/>
      <c r="L612" s="234"/>
      <c r="M612" s="235"/>
      <c r="N612" s="236"/>
      <c r="O612" s="236"/>
      <c r="P612" s="236"/>
      <c r="Q612" s="236"/>
      <c r="R612" s="236"/>
      <c r="S612" s="236"/>
      <c r="T612" s="237"/>
      <c r="AT612" s="238" t="s">
        <v>166</v>
      </c>
      <c r="AU612" s="238" t="s">
        <v>86</v>
      </c>
      <c r="AV612" s="11" t="s">
        <v>86</v>
      </c>
      <c r="AW612" s="11" t="s">
        <v>33</v>
      </c>
      <c r="AX612" s="11" t="s">
        <v>70</v>
      </c>
      <c r="AY612" s="238" t="s">
        <v>157</v>
      </c>
    </row>
    <row r="613" s="11" customFormat="1">
      <c r="B613" s="227"/>
      <c r="C613" s="228"/>
      <c r="D613" s="229" t="s">
        <v>166</v>
      </c>
      <c r="E613" s="230" t="s">
        <v>21</v>
      </c>
      <c r="F613" s="231" t="s">
        <v>1019</v>
      </c>
      <c r="G613" s="228"/>
      <c r="H613" s="232">
        <v>21.670000000000002</v>
      </c>
      <c r="I613" s="233"/>
      <c r="J613" s="228"/>
      <c r="K613" s="228"/>
      <c r="L613" s="234"/>
      <c r="M613" s="235"/>
      <c r="N613" s="236"/>
      <c r="O613" s="236"/>
      <c r="P613" s="236"/>
      <c r="Q613" s="236"/>
      <c r="R613" s="236"/>
      <c r="S613" s="236"/>
      <c r="T613" s="237"/>
      <c r="AT613" s="238" t="s">
        <v>166</v>
      </c>
      <c r="AU613" s="238" t="s">
        <v>86</v>
      </c>
      <c r="AV613" s="11" t="s">
        <v>86</v>
      </c>
      <c r="AW613" s="11" t="s">
        <v>33</v>
      </c>
      <c r="AX613" s="11" t="s">
        <v>70</v>
      </c>
      <c r="AY613" s="238" t="s">
        <v>157</v>
      </c>
    </row>
    <row r="614" s="11" customFormat="1">
      <c r="B614" s="227"/>
      <c r="C614" s="228"/>
      <c r="D614" s="229" t="s">
        <v>166</v>
      </c>
      <c r="E614" s="230" t="s">
        <v>21</v>
      </c>
      <c r="F614" s="231" t="s">
        <v>1020</v>
      </c>
      <c r="G614" s="228"/>
      <c r="H614" s="232">
        <v>24.297999999999998</v>
      </c>
      <c r="I614" s="233"/>
      <c r="J614" s="228"/>
      <c r="K614" s="228"/>
      <c r="L614" s="234"/>
      <c r="M614" s="235"/>
      <c r="N614" s="236"/>
      <c r="O614" s="236"/>
      <c r="P614" s="236"/>
      <c r="Q614" s="236"/>
      <c r="R614" s="236"/>
      <c r="S614" s="236"/>
      <c r="T614" s="237"/>
      <c r="AT614" s="238" t="s">
        <v>166</v>
      </c>
      <c r="AU614" s="238" t="s">
        <v>86</v>
      </c>
      <c r="AV614" s="11" t="s">
        <v>86</v>
      </c>
      <c r="AW614" s="11" t="s">
        <v>33</v>
      </c>
      <c r="AX614" s="11" t="s">
        <v>70</v>
      </c>
      <c r="AY614" s="238" t="s">
        <v>157</v>
      </c>
    </row>
    <row r="615" s="11" customFormat="1">
      <c r="B615" s="227"/>
      <c r="C615" s="228"/>
      <c r="D615" s="229" t="s">
        <v>166</v>
      </c>
      <c r="E615" s="230" t="s">
        <v>21</v>
      </c>
      <c r="F615" s="231" t="s">
        <v>1021</v>
      </c>
      <c r="G615" s="228"/>
      <c r="H615" s="232">
        <v>77.379999999999995</v>
      </c>
      <c r="I615" s="233"/>
      <c r="J615" s="228"/>
      <c r="K615" s="228"/>
      <c r="L615" s="234"/>
      <c r="M615" s="235"/>
      <c r="N615" s="236"/>
      <c r="O615" s="236"/>
      <c r="P615" s="236"/>
      <c r="Q615" s="236"/>
      <c r="R615" s="236"/>
      <c r="S615" s="236"/>
      <c r="T615" s="237"/>
      <c r="AT615" s="238" t="s">
        <v>166</v>
      </c>
      <c r="AU615" s="238" t="s">
        <v>86</v>
      </c>
      <c r="AV615" s="11" t="s">
        <v>86</v>
      </c>
      <c r="AW615" s="11" t="s">
        <v>33</v>
      </c>
      <c r="AX615" s="11" t="s">
        <v>70</v>
      </c>
      <c r="AY615" s="238" t="s">
        <v>157</v>
      </c>
    </row>
    <row r="616" s="11" customFormat="1">
      <c r="B616" s="227"/>
      <c r="C616" s="228"/>
      <c r="D616" s="229" t="s">
        <v>166</v>
      </c>
      <c r="E616" s="230" t="s">
        <v>21</v>
      </c>
      <c r="F616" s="231" t="s">
        <v>1022</v>
      </c>
      <c r="G616" s="228"/>
      <c r="H616" s="232">
        <v>191.28399999999999</v>
      </c>
      <c r="I616" s="233"/>
      <c r="J616" s="228"/>
      <c r="K616" s="228"/>
      <c r="L616" s="234"/>
      <c r="M616" s="235"/>
      <c r="N616" s="236"/>
      <c r="O616" s="236"/>
      <c r="P616" s="236"/>
      <c r="Q616" s="236"/>
      <c r="R616" s="236"/>
      <c r="S616" s="236"/>
      <c r="T616" s="237"/>
      <c r="AT616" s="238" t="s">
        <v>166</v>
      </c>
      <c r="AU616" s="238" t="s">
        <v>86</v>
      </c>
      <c r="AV616" s="11" t="s">
        <v>86</v>
      </c>
      <c r="AW616" s="11" t="s">
        <v>33</v>
      </c>
      <c r="AX616" s="11" t="s">
        <v>70</v>
      </c>
      <c r="AY616" s="238" t="s">
        <v>157</v>
      </c>
    </row>
    <row r="617" s="11" customFormat="1">
      <c r="B617" s="227"/>
      <c r="C617" s="228"/>
      <c r="D617" s="229" t="s">
        <v>166</v>
      </c>
      <c r="E617" s="230" t="s">
        <v>21</v>
      </c>
      <c r="F617" s="231" t="s">
        <v>1023</v>
      </c>
      <c r="G617" s="228"/>
      <c r="H617" s="232">
        <v>17.82</v>
      </c>
      <c r="I617" s="233"/>
      <c r="J617" s="228"/>
      <c r="K617" s="228"/>
      <c r="L617" s="234"/>
      <c r="M617" s="235"/>
      <c r="N617" s="236"/>
      <c r="O617" s="236"/>
      <c r="P617" s="236"/>
      <c r="Q617" s="236"/>
      <c r="R617" s="236"/>
      <c r="S617" s="236"/>
      <c r="T617" s="237"/>
      <c r="AT617" s="238" t="s">
        <v>166</v>
      </c>
      <c r="AU617" s="238" t="s">
        <v>86</v>
      </c>
      <c r="AV617" s="11" t="s">
        <v>86</v>
      </c>
      <c r="AW617" s="11" t="s">
        <v>33</v>
      </c>
      <c r="AX617" s="11" t="s">
        <v>70</v>
      </c>
      <c r="AY617" s="238" t="s">
        <v>157</v>
      </c>
    </row>
    <row r="618" s="14" customFormat="1">
      <c r="B618" s="272"/>
      <c r="C618" s="273"/>
      <c r="D618" s="229" t="s">
        <v>166</v>
      </c>
      <c r="E618" s="274" t="s">
        <v>21</v>
      </c>
      <c r="F618" s="275" t="s">
        <v>684</v>
      </c>
      <c r="G618" s="273"/>
      <c r="H618" s="276">
        <v>497.54199999999997</v>
      </c>
      <c r="I618" s="277"/>
      <c r="J618" s="273"/>
      <c r="K618" s="273"/>
      <c r="L618" s="278"/>
      <c r="M618" s="279"/>
      <c r="N618" s="280"/>
      <c r="O618" s="280"/>
      <c r="P618" s="280"/>
      <c r="Q618" s="280"/>
      <c r="R618" s="280"/>
      <c r="S618" s="280"/>
      <c r="T618" s="281"/>
      <c r="AT618" s="282" t="s">
        <v>166</v>
      </c>
      <c r="AU618" s="282" t="s">
        <v>86</v>
      </c>
      <c r="AV618" s="14" t="s">
        <v>158</v>
      </c>
      <c r="AW618" s="14" t="s">
        <v>33</v>
      </c>
      <c r="AX618" s="14" t="s">
        <v>70</v>
      </c>
      <c r="AY618" s="282" t="s">
        <v>157</v>
      </c>
    </row>
    <row r="619" s="12" customFormat="1">
      <c r="B619" s="239"/>
      <c r="C619" s="240"/>
      <c r="D619" s="229" t="s">
        <v>166</v>
      </c>
      <c r="E619" s="241" t="s">
        <v>21</v>
      </c>
      <c r="F619" s="242" t="s">
        <v>1024</v>
      </c>
      <c r="G619" s="240"/>
      <c r="H619" s="241" t="s">
        <v>21</v>
      </c>
      <c r="I619" s="243"/>
      <c r="J619" s="240"/>
      <c r="K619" s="240"/>
      <c r="L619" s="244"/>
      <c r="M619" s="245"/>
      <c r="N619" s="246"/>
      <c r="O619" s="246"/>
      <c r="P619" s="246"/>
      <c r="Q619" s="246"/>
      <c r="R619" s="246"/>
      <c r="S619" s="246"/>
      <c r="T619" s="247"/>
      <c r="AT619" s="248" t="s">
        <v>166</v>
      </c>
      <c r="AU619" s="248" t="s">
        <v>86</v>
      </c>
      <c r="AV619" s="12" t="s">
        <v>75</v>
      </c>
      <c r="AW619" s="12" t="s">
        <v>33</v>
      </c>
      <c r="AX619" s="12" t="s">
        <v>70</v>
      </c>
      <c r="AY619" s="248" t="s">
        <v>157</v>
      </c>
    </row>
    <row r="620" s="11" customFormat="1">
      <c r="B620" s="227"/>
      <c r="C620" s="228"/>
      <c r="D620" s="229" t="s">
        <v>166</v>
      </c>
      <c r="E620" s="230" t="s">
        <v>21</v>
      </c>
      <c r="F620" s="231" t="s">
        <v>1025</v>
      </c>
      <c r="G620" s="228"/>
      <c r="H620" s="232">
        <v>39.552999999999997</v>
      </c>
      <c r="I620" s="233"/>
      <c r="J620" s="228"/>
      <c r="K620" s="228"/>
      <c r="L620" s="234"/>
      <c r="M620" s="235"/>
      <c r="N620" s="236"/>
      <c r="O620" s="236"/>
      <c r="P620" s="236"/>
      <c r="Q620" s="236"/>
      <c r="R620" s="236"/>
      <c r="S620" s="236"/>
      <c r="T620" s="237"/>
      <c r="AT620" s="238" t="s">
        <v>166</v>
      </c>
      <c r="AU620" s="238" t="s">
        <v>86</v>
      </c>
      <c r="AV620" s="11" t="s">
        <v>86</v>
      </c>
      <c r="AW620" s="11" t="s">
        <v>33</v>
      </c>
      <c r="AX620" s="11" t="s">
        <v>70</v>
      </c>
      <c r="AY620" s="238" t="s">
        <v>157</v>
      </c>
    </row>
    <row r="621" s="11" customFormat="1">
      <c r="B621" s="227"/>
      <c r="C621" s="228"/>
      <c r="D621" s="229" t="s">
        <v>166</v>
      </c>
      <c r="E621" s="230" t="s">
        <v>21</v>
      </c>
      <c r="F621" s="231" t="s">
        <v>1026</v>
      </c>
      <c r="G621" s="228"/>
      <c r="H621" s="232">
        <v>21.646999999999998</v>
      </c>
      <c r="I621" s="233"/>
      <c r="J621" s="228"/>
      <c r="K621" s="228"/>
      <c r="L621" s="234"/>
      <c r="M621" s="235"/>
      <c r="N621" s="236"/>
      <c r="O621" s="236"/>
      <c r="P621" s="236"/>
      <c r="Q621" s="236"/>
      <c r="R621" s="236"/>
      <c r="S621" s="236"/>
      <c r="T621" s="237"/>
      <c r="AT621" s="238" t="s">
        <v>166</v>
      </c>
      <c r="AU621" s="238" t="s">
        <v>86</v>
      </c>
      <c r="AV621" s="11" t="s">
        <v>86</v>
      </c>
      <c r="AW621" s="11" t="s">
        <v>33</v>
      </c>
      <c r="AX621" s="11" t="s">
        <v>70</v>
      </c>
      <c r="AY621" s="238" t="s">
        <v>157</v>
      </c>
    </row>
    <row r="622" s="11" customFormat="1">
      <c r="B622" s="227"/>
      <c r="C622" s="228"/>
      <c r="D622" s="229" t="s">
        <v>166</v>
      </c>
      <c r="E622" s="230" t="s">
        <v>21</v>
      </c>
      <c r="F622" s="231" t="s">
        <v>1027</v>
      </c>
      <c r="G622" s="228"/>
      <c r="H622" s="232">
        <v>20</v>
      </c>
      <c r="I622" s="233"/>
      <c r="J622" s="228"/>
      <c r="K622" s="228"/>
      <c r="L622" s="234"/>
      <c r="M622" s="235"/>
      <c r="N622" s="236"/>
      <c r="O622" s="236"/>
      <c r="P622" s="236"/>
      <c r="Q622" s="236"/>
      <c r="R622" s="236"/>
      <c r="S622" s="236"/>
      <c r="T622" s="237"/>
      <c r="AT622" s="238" t="s">
        <v>166</v>
      </c>
      <c r="AU622" s="238" t="s">
        <v>86</v>
      </c>
      <c r="AV622" s="11" t="s">
        <v>86</v>
      </c>
      <c r="AW622" s="11" t="s">
        <v>33</v>
      </c>
      <c r="AX622" s="11" t="s">
        <v>70</v>
      </c>
      <c r="AY622" s="238" t="s">
        <v>157</v>
      </c>
    </row>
    <row r="623" s="14" customFormat="1">
      <c r="B623" s="272"/>
      <c r="C623" s="273"/>
      <c r="D623" s="229" t="s">
        <v>166</v>
      </c>
      <c r="E623" s="274" t="s">
        <v>21</v>
      </c>
      <c r="F623" s="275" t="s">
        <v>684</v>
      </c>
      <c r="G623" s="273"/>
      <c r="H623" s="276">
        <v>81.200000000000003</v>
      </c>
      <c r="I623" s="277"/>
      <c r="J623" s="273"/>
      <c r="K623" s="273"/>
      <c r="L623" s="278"/>
      <c r="M623" s="279"/>
      <c r="N623" s="280"/>
      <c r="O623" s="280"/>
      <c r="P623" s="280"/>
      <c r="Q623" s="280"/>
      <c r="R623" s="280"/>
      <c r="S623" s="280"/>
      <c r="T623" s="281"/>
      <c r="AT623" s="282" t="s">
        <v>166</v>
      </c>
      <c r="AU623" s="282" t="s">
        <v>86</v>
      </c>
      <c r="AV623" s="14" t="s">
        <v>158</v>
      </c>
      <c r="AW623" s="14" t="s">
        <v>33</v>
      </c>
      <c r="AX623" s="14" t="s">
        <v>70</v>
      </c>
      <c r="AY623" s="282" t="s">
        <v>157</v>
      </c>
    </row>
    <row r="624" s="13" customFormat="1">
      <c r="B624" s="249"/>
      <c r="C624" s="250"/>
      <c r="D624" s="229" t="s">
        <v>166</v>
      </c>
      <c r="E624" s="251" t="s">
        <v>21</v>
      </c>
      <c r="F624" s="252" t="s">
        <v>176</v>
      </c>
      <c r="G624" s="250"/>
      <c r="H624" s="253">
        <v>578.74199999999996</v>
      </c>
      <c r="I624" s="254"/>
      <c r="J624" s="250"/>
      <c r="K624" s="250"/>
      <c r="L624" s="255"/>
      <c r="M624" s="256"/>
      <c r="N624" s="257"/>
      <c r="O624" s="257"/>
      <c r="P624" s="257"/>
      <c r="Q624" s="257"/>
      <c r="R624" s="257"/>
      <c r="S624" s="257"/>
      <c r="T624" s="258"/>
      <c r="AT624" s="259" t="s">
        <v>166</v>
      </c>
      <c r="AU624" s="259" t="s">
        <v>86</v>
      </c>
      <c r="AV624" s="13" t="s">
        <v>164</v>
      </c>
      <c r="AW624" s="13" t="s">
        <v>33</v>
      </c>
      <c r="AX624" s="13" t="s">
        <v>75</v>
      </c>
      <c r="AY624" s="259" t="s">
        <v>157</v>
      </c>
    </row>
    <row r="625" s="1" customFormat="1" ht="16.5" customHeight="1">
      <c r="B625" s="46"/>
      <c r="C625" s="215" t="s">
        <v>1028</v>
      </c>
      <c r="D625" s="215" t="s">
        <v>160</v>
      </c>
      <c r="E625" s="216" t="s">
        <v>1029</v>
      </c>
      <c r="F625" s="217" t="s">
        <v>1030</v>
      </c>
      <c r="G625" s="218" t="s">
        <v>491</v>
      </c>
      <c r="H625" s="219">
        <v>1</v>
      </c>
      <c r="I625" s="220"/>
      <c r="J625" s="221">
        <f>ROUND(I625*H625,2)</f>
        <v>0</v>
      </c>
      <c r="K625" s="217" t="s">
        <v>21</v>
      </c>
      <c r="L625" s="72"/>
      <c r="M625" s="222" t="s">
        <v>21</v>
      </c>
      <c r="N625" s="223" t="s">
        <v>41</v>
      </c>
      <c r="O625" s="47"/>
      <c r="P625" s="224">
        <f>O625*H625</f>
        <v>0</v>
      </c>
      <c r="Q625" s="224">
        <v>0</v>
      </c>
      <c r="R625" s="224">
        <f>Q625*H625</f>
        <v>0</v>
      </c>
      <c r="S625" s="224">
        <v>0</v>
      </c>
      <c r="T625" s="225">
        <f>S625*H625</f>
        <v>0</v>
      </c>
      <c r="AR625" s="24" t="s">
        <v>259</v>
      </c>
      <c r="AT625" s="24" t="s">
        <v>160</v>
      </c>
      <c r="AU625" s="24" t="s">
        <v>86</v>
      </c>
      <c r="AY625" s="24" t="s">
        <v>157</v>
      </c>
      <c r="BE625" s="226">
        <f>IF(N625="základní",J625,0)</f>
        <v>0</v>
      </c>
      <c r="BF625" s="226">
        <f>IF(N625="snížená",J625,0)</f>
        <v>0</v>
      </c>
      <c r="BG625" s="226">
        <f>IF(N625="zákl. přenesená",J625,0)</f>
        <v>0</v>
      </c>
      <c r="BH625" s="226">
        <f>IF(N625="sníž. přenesená",J625,0)</f>
        <v>0</v>
      </c>
      <c r="BI625" s="226">
        <f>IF(N625="nulová",J625,0)</f>
        <v>0</v>
      </c>
      <c r="BJ625" s="24" t="s">
        <v>75</v>
      </c>
      <c r="BK625" s="226">
        <f>ROUND(I625*H625,2)</f>
        <v>0</v>
      </c>
      <c r="BL625" s="24" t="s">
        <v>259</v>
      </c>
      <c r="BM625" s="24" t="s">
        <v>1031</v>
      </c>
    </row>
    <row r="626" s="11" customFormat="1">
      <c r="B626" s="227"/>
      <c r="C626" s="228"/>
      <c r="D626" s="229" t="s">
        <v>166</v>
      </c>
      <c r="E626" s="230" t="s">
        <v>21</v>
      </c>
      <c r="F626" s="231" t="s">
        <v>1032</v>
      </c>
      <c r="G626" s="228"/>
      <c r="H626" s="232">
        <v>1</v>
      </c>
      <c r="I626" s="233"/>
      <c r="J626" s="228"/>
      <c r="K626" s="228"/>
      <c r="L626" s="234"/>
      <c r="M626" s="235"/>
      <c r="N626" s="236"/>
      <c r="O626" s="236"/>
      <c r="P626" s="236"/>
      <c r="Q626" s="236"/>
      <c r="R626" s="236"/>
      <c r="S626" s="236"/>
      <c r="T626" s="237"/>
      <c r="AT626" s="238" t="s">
        <v>166</v>
      </c>
      <c r="AU626" s="238" t="s">
        <v>86</v>
      </c>
      <c r="AV626" s="11" t="s">
        <v>86</v>
      </c>
      <c r="AW626" s="11" t="s">
        <v>33</v>
      </c>
      <c r="AX626" s="11" t="s">
        <v>75</v>
      </c>
      <c r="AY626" s="238" t="s">
        <v>157</v>
      </c>
    </row>
    <row r="627" s="1" customFormat="1" ht="16.5" customHeight="1">
      <c r="B627" s="46"/>
      <c r="C627" s="215" t="s">
        <v>1033</v>
      </c>
      <c r="D627" s="215" t="s">
        <v>160</v>
      </c>
      <c r="E627" s="216" t="s">
        <v>1034</v>
      </c>
      <c r="F627" s="217" t="s">
        <v>1035</v>
      </c>
      <c r="G627" s="218" t="s">
        <v>208</v>
      </c>
      <c r="H627" s="219">
        <v>1</v>
      </c>
      <c r="I627" s="220"/>
      <c r="J627" s="221">
        <f>ROUND(I627*H627,2)</f>
        <v>0</v>
      </c>
      <c r="K627" s="217" t="s">
        <v>21</v>
      </c>
      <c r="L627" s="72"/>
      <c r="M627" s="222" t="s">
        <v>21</v>
      </c>
      <c r="N627" s="223" t="s">
        <v>41</v>
      </c>
      <c r="O627" s="47"/>
      <c r="P627" s="224">
        <f>O627*H627</f>
        <v>0</v>
      </c>
      <c r="Q627" s="224">
        <v>0</v>
      </c>
      <c r="R627" s="224">
        <f>Q627*H627</f>
        <v>0</v>
      </c>
      <c r="S627" s="224">
        <v>0</v>
      </c>
      <c r="T627" s="225">
        <f>S627*H627</f>
        <v>0</v>
      </c>
      <c r="AR627" s="24" t="s">
        <v>259</v>
      </c>
      <c r="AT627" s="24" t="s">
        <v>160</v>
      </c>
      <c r="AU627" s="24" t="s">
        <v>86</v>
      </c>
      <c r="AY627" s="24" t="s">
        <v>157</v>
      </c>
      <c r="BE627" s="226">
        <f>IF(N627="základní",J627,0)</f>
        <v>0</v>
      </c>
      <c r="BF627" s="226">
        <f>IF(N627="snížená",J627,0)</f>
        <v>0</v>
      </c>
      <c r="BG627" s="226">
        <f>IF(N627="zákl. přenesená",J627,0)</f>
        <v>0</v>
      </c>
      <c r="BH627" s="226">
        <f>IF(N627="sníž. přenesená",J627,0)</f>
        <v>0</v>
      </c>
      <c r="BI627" s="226">
        <f>IF(N627="nulová",J627,0)</f>
        <v>0</v>
      </c>
      <c r="BJ627" s="24" t="s">
        <v>75</v>
      </c>
      <c r="BK627" s="226">
        <f>ROUND(I627*H627,2)</f>
        <v>0</v>
      </c>
      <c r="BL627" s="24" t="s">
        <v>259</v>
      </c>
      <c r="BM627" s="24" t="s">
        <v>1036</v>
      </c>
    </row>
    <row r="628" s="11" customFormat="1">
      <c r="B628" s="227"/>
      <c r="C628" s="228"/>
      <c r="D628" s="229" t="s">
        <v>166</v>
      </c>
      <c r="E628" s="230" t="s">
        <v>21</v>
      </c>
      <c r="F628" s="231" t="s">
        <v>1037</v>
      </c>
      <c r="G628" s="228"/>
      <c r="H628" s="232">
        <v>1</v>
      </c>
      <c r="I628" s="233"/>
      <c r="J628" s="228"/>
      <c r="K628" s="228"/>
      <c r="L628" s="234"/>
      <c r="M628" s="235"/>
      <c r="N628" s="236"/>
      <c r="O628" s="236"/>
      <c r="P628" s="236"/>
      <c r="Q628" s="236"/>
      <c r="R628" s="236"/>
      <c r="S628" s="236"/>
      <c r="T628" s="237"/>
      <c r="AT628" s="238" t="s">
        <v>166</v>
      </c>
      <c r="AU628" s="238" t="s">
        <v>86</v>
      </c>
      <c r="AV628" s="11" t="s">
        <v>86</v>
      </c>
      <c r="AW628" s="11" t="s">
        <v>33</v>
      </c>
      <c r="AX628" s="11" t="s">
        <v>75</v>
      </c>
      <c r="AY628" s="238" t="s">
        <v>157</v>
      </c>
    </row>
    <row r="629" s="10" customFormat="1" ht="37.44" customHeight="1">
      <c r="B629" s="199"/>
      <c r="C629" s="200"/>
      <c r="D629" s="201" t="s">
        <v>69</v>
      </c>
      <c r="E629" s="202" t="s">
        <v>1038</v>
      </c>
      <c r="F629" s="202" t="s">
        <v>1039</v>
      </c>
      <c r="G629" s="200"/>
      <c r="H629" s="200"/>
      <c r="I629" s="203"/>
      <c r="J629" s="204">
        <f>BK629</f>
        <v>0</v>
      </c>
      <c r="K629" s="200"/>
      <c r="L629" s="205"/>
      <c r="M629" s="206"/>
      <c r="N629" s="207"/>
      <c r="O629" s="207"/>
      <c r="P629" s="208">
        <f>P630+P637+P644+P656</f>
        <v>0</v>
      </c>
      <c r="Q629" s="207"/>
      <c r="R629" s="208">
        <f>R630+R637+R644+R656</f>
        <v>0</v>
      </c>
      <c r="S629" s="207"/>
      <c r="T629" s="209">
        <f>T630+T637+T644+T656</f>
        <v>0</v>
      </c>
      <c r="AR629" s="210" t="s">
        <v>185</v>
      </c>
      <c r="AT629" s="211" t="s">
        <v>69</v>
      </c>
      <c r="AU629" s="211" t="s">
        <v>70</v>
      </c>
      <c r="AY629" s="210" t="s">
        <v>157</v>
      </c>
      <c r="BK629" s="212">
        <f>BK630+BK637+BK644+BK656</f>
        <v>0</v>
      </c>
    </row>
    <row r="630" s="10" customFormat="1" ht="19.92" customHeight="1">
      <c r="B630" s="199"/>
      <c r="C630" s="200"/>
      <c r="D630" s="201" t="s">
        <v>69</v>
      </c>
      <c r="E630" s="213" t="s">
        <v>1040</v>
      </c>
      <c r="F630" s="213" t="s">
        <v>1041</v>
      </c>
      <c r="G630" s="200"/>
      <c r="H630" s="200"/>
      <c r="I630" s="203"/>
      <c r="J630" s="214">
        <f>BK630</f>
        <v>0</v>
      </c>
      <c r="K630" s="200"/>
      <c r="L630" s="205"/>
      <c r="M630" s="206"/>
      <c r="N630" s="207"/>
      <c r="O630" s="207"/>
      <c r="P630" s="208">
        <f>SUM(P631:P636)</f>
        <v>0</v>
      </c>
      <c r="Q630" s="207"/>
      <c r="R630" s="208">
        <f>SUM(R631:R636)</f>
        <v>0</v>
      </c>
      <c r="S630" s="207"/>
      <c r="T630" s="209">
        <f>SUM(T631:T636)</f>
        <v>0</v>
      </c>
      <c r="AR630" s="210" t="s">
        <v>185</v>
      </c>
      <c r="AT630" s="211" t="s">
        <v>69</v>
      </c>
      <c r="AU630" s="211" t="s">
        <v>75</v>
      </c>
      <c r="AY630" s="210" t="s">
        <v>157</v>
      </c>
      <c r="BK630" s="212">
        <f>SUM(BK631:BK636)</f>
        <v>0</v>
      </c>
    </row>
    <row r="631" s="1" customFormat="1" ht="16.5" customHeight="1">
      <c r="B631" s="46"/>
      <c r="C631" s="215" t="s">
        <v>1042</v>
      </c>
      <c r="D631" s="215" t="s">
        <v>160</v>
      </c>
      <c r="E631" s="216" t="s">
        <v>1043</v>
      </c>
      <c r="F631" s="217" t="s">
        <v>1044</v>
      </c>
      <c r="G631" s="218" t="s">
        <v>1045</v>
      </c>
      <c r="H631" s="219">
        <v>1</v>
      </c>
      <c r="I631" s="220"/>
      <c r="J631" s="221">
        <f>ROUND(I631*H631,2)</f>
        <v>0</v>
      </c>
      <c r="K631" s="217" t="s">
        <v>163</v>
      </c>
      <c r="L631" s="72"/>
      <c r="M631" s="222" t="s">
        <v>21</v>
      </c>
      <c r="N631" s="223" t="s">
        <v>41</v>
      </c>
      <c r="O631" s="47"/>
      <c r="P631" s="224">
        <f>O631*H631</f>
        <v>0</v>
      </c>
      <c r="Q631" s="224">
        <v>0</v>
      </c>
      <c r="R631" s="224">
        <f>Q631*H631</f>
        <v>0</v>
      </c>
      <c r="S631" s="224">
        <v>0</v>
      </c>
      <c r="T631" s="225">
        <f>S631*H631</f>
        <v>0</v>
      </c>
      <c r="AR631" s="24" t="s">
        <v>1046</v>
      </c>
      <c r="AT631" s="24" t="s">
        <v>160</v>
      </c>
      <c r="AU631" s="24" t="s">
        <v>86</v>
      </c>
      <c r="AY631" s="24" t="s">
        <v>157</v>
      </c>
      <c r="BE631" s="226">
        <f>IF(N631="základní",J631,0)</f>
        <v>0</v>
      </c>
      <c r="BF631" s="226">
        <f>IF(N631="snížená",J631,0)</f>
        <v>0</v>
      </c>
      <c r="BG631" s="226">
        <f>IF(N631="zákl. přenesená",J631,0)</f>
        <v>0</v>
      </c>
      <c r="BH631" s="226">
        <f>IF(N631="sníž. přenesená",J631,0)</f>
        <v>0</v>
      </c>
      <c r="BI631" s="226">
        <f>IF(N631="nulová",J631,0)</f>
        <v>0</v>
      </c>
      <c r="BJ631" s="24" t="s">
        <v>75</v>
      </c>
      <c r="BK631" s="226">
        <f>ROUND(I631*H631,2)</f>
        <v>0</v>
      </c>
      <c r="BL631" s="24" t="s">
        <v>1046</v>
      </c>
      <c r="BM631" s="24" t="s">
        <v>1047</v>
      </c>
    </row>
    <row r="632" s="11" customFormat="1">
      <c r="B632" s="227"/>
      <c r="C632" s="228"/>
      <c r="D632" s="229" t="s">
        <v>166</v>
      </c>
      <c r="E632" s="230" t="s">
        <v>21</v>
      </c>
      <c r="F632" s="231" t="s">
        <v>1048</v>
      </c>
      <c r="G632" s="228"/>
      <c r="H632" s="232">
        <v>1</v>
      </c>
      <c r="I632" s="233"/>
      <c r="J632" s="228"/>
      <c r="K632" s="228"/>
      <c r="L632" s="234"/>
      <c r="M632" s="235"/>
      <c r="N632" s="236"/>
      <c r="O632" s="236"/>
      <c r="P632" s="236"/>
      <c r="Q632" s="236"/>
      <c r="R632" s="236"/>
      <c r="S632" s="236"/>
      <c r="T632" s="237"/>
      <c r="AT632" s="238" t="s">
        <v>166</v>
      </c>
      <c r="AU632" s="238" t="s">
        <v>86</v>
      </c>
      <c r="AV632" s="11" t="s">
        <v>86</v>
      </c>
      <c r="AW632" s="11" t="s">
        <v>33</v>
      </c>
      <c r="AX632" s="11" t="s">
        <v>75</v>
      </c>
      <c r="AY632" s="238" t="s">
        <v>157</v>
      </c>
    </row>
    <row r="633" s="1" customFormat="1" ht="16.5" customHeight="1">
      <c r="B633" s="46"/>
      <c r="C633" s="215" t="s">
        <v>1049</v>
      </c>
      <c r="D633" s="215" t="s">
        <v>160</v>
      </c>
      <c r="E633" s="216" t="s">
        <v>1050</v>
      </c>
      <c r="F633" s="217" t="s">
        <v>1051</v>
      </c>
      <c r="G633" s="218" t="s">
        <v>1045</v>
      </c>
      <c r="H633" s="219">
        <v>1</v>
      </c>
      <c r="I633" s="220"/>
      <c r="J633" s="221">
        <f>ROUND(I633*H633,2)</f>
        <v>0</v>
      </c>
      <c r="K633" s="217" t="s">
        <v>163</v>
      </c>
      <c r="L633" s="72"/>
      <c r="M633" s="222" t="s">
        <v>21</v>
      </c>
      <c r="N633" s="223" t="s">
        <v>41</v>
      </c>
      <c r="O633" s="47"/>
      <c r="P633" s="224">
        <f>O633*H633</f>
        <v>0</v>
      </c>
      <c r="Q633" s="224">
        <v>0</v>
      </c>
      <c r="R633" s="224">
        <f>Q633*H633</f>
        <v>0</v>
      </c>
      <c r="S633" s="224">
        <v>0</v>
      </c>
      <c r="T633" s="225">
        <f>S633*H633</f>
        <v>0</v>
      </c>
      <c r="AR633" s="24" t="s">
        <v>1046</v>
      </c>
      <c r="AT633" s="24" t="s">
        <v>160</v>
      </c>
      <c r="AU633" s="24" t="s">
        <v>86</v>
      </c>
      <c r="AY633" s="24" t="s">
        <v>157</v>
      </c>
      <c r="BE633" s="226">
        <f>IF(N633="základní",J633,0)</f>
        <v>0</v>
      </c>
      <c r="BF633" s="226">
        <f>IF(N633="snížená",J633,0)</f>
        <v>0</v>
      </c>
      <c r="BG633" s="226">
        <f>IF(N633="zákl. přenesená",J633,0)</f>
        <v>0</v>
      </c>
      <c r="BH633" s="226">
        <f>IF(N633="sníž. přenesená",J633,0)</f>
        <v>0</v>
      </c>
      <c r="BI633" s="226">
        <f>IF(N633="nulová",J633,0)</f>
        <v>0</v>
      </c>
      <c r="BJ633" s="24" t="s">
        <v>75</v>
      </c>
      <c r="BK633" s="226">
        <f>ROUND(I633*H633,2)</f>
        <v>0</v>
      </c>
      <c r="BL633" s="24" t="s">
        <v>1046</v>
      </c>
      <c r="BM633" s="24" t="s">
        <v>1052</v>
      </c>
    </row>
    <row r="634" s="11" customFormat="1">
      <c r="B634" s="227"/>
      <c r="C634" s="228"/>
      <c r="D634" s="229" t="s">
        <v>166</v>
      </c>
      <c r="E634" s="230" t="s">
        <v>21</v>
      </c>
      <c r="F634" s="231" t="s">
        <v>1053</v>
      </c>
      <c r="G634" s="228"/>
      <c r="H634" s="232">
        <v>1</v>
      </c>
      <c r="I634" s="233"/>
      <c r="J634" s="228"/>
      <c r="K634" s="228"/>
      <c r="L634" s="234"/>
      <c r="M634" s="235"/>
      <c r="N634" s="236"/>
      <c r="O634" s="236"/>
      <c r="P634" s="236"/>
      <c r="Q634" s="236"/>
      <c r="R634" s="236"/>
      <c r="S634" s="236"/>
      <c r="T634" s="237"/>
      <c r="AT634" s="238" t="s">
        <v>166</v>
      </c>
      <c r="AU634" s="238" t="s">
        <v>86</v>
      </c>
      <c r="AV634" s="11" t="s">
        <v>86</v>
      </c>
      <c r="AW634" s="11" t="s">
        <v>33</v>
      </c>
      <c r="AX634" s="11" t="s">
        <v>75</v>
      </c>
      <c r="AY634" s="238" t="s">
        <v>157</v>
      </c>
    </row>
    <row r="635" s="12" customFormat="1">
      <c r="B635" s="239"/>
      <c r="C635" s="240"/>
      <c r="D635" s="229" t="s">
        <v>166</v>
      </c>
      <c r="E635" s="241" t="s">
        <v>21</v>
      </c>
      <c r="F635" s="242" t="s">
        <v>1054</v>
      </c>
      <c r="G635" s="240"/>
      <c r="H635" s="241" t="s">
        <v>21</v>
      </c>
      <c r="I635" s="243"/>
      <c r="J635" s="240"/>
      <c r="K635" s="240"/>
      <c r="L635" s="244"/>
      <c r="M635" s="245"/>
      <c r="N635" s="246"/>
      <c r="O635" s="246"/>
      <c r="P635" s="246"/>
      <c r="Q635" s="246"/>
      <c r="R635" s="246"/>
      <c r="S635" s="246"/>
      <c r="T635" s="247"/>
      <c r="AT635" s="248" t="s">
        <v>166</v>
      </c>
      <c r="AU635" s="248" t="s">
        <v>86</v>
      </c>
      <c r="AV635" s="12" t="s">
        <v>75</v>
      </c>
      <c r="AW635" s="12" t="s">
        <v>33</v>
      </c>
      <c r="AX635" s="12" t="s">
        <v>70</v>
      </c>
      <c r="AY635" s="248" t="s">
        <v>157</v>
      </c>
    </row>
    <row r="636" s="1" customFormat="1" ht="16.5" customHeight="1">
      <c r="B636" s="46"/>
      <c r="C636" s="215" t="s">
        <v>1055</v>
      </c>
      <c r="D636" s="215" t="s">
        <v>160</v>
      </c>
      <c r="E636" s="216" t="s">
        <v>1056</v>
      </c>
      <c r="F636" s="217" t="s">
        <v>1057</v>
      </c>
      <c r="G636" s="218" t="s">
        <v>1045</v>
      </c>
      <c r="H636" s="219">
        <v>1</v>
      </c>
      <c r="I636" s="220"/>
      <c r="J636" s="221">
        <f>ROUND(I636*H636,2)</f>
        <v>0</v>
      </c>
      <c r="K636" s="217" t="s">
        <v>163</v>
      </c>
      <c r="L636" s="72"/>
      <c r="M636" s="222" t="s">
        <v>21</v>
      </c>
      <c r="N636" s="223" t="s">
        <v>41</v>
      </c>
      <c r="O636" s="47"/>
      <c r="P636" s="224">
        <f>O636*H636</f>
        <v>0</v>
      </c>
      <c r="Q636" s="224">
        <v>0</v>
      </c>
      <c r="R636" s="224">
        <f>Q636*H636</f>
        <v>0</v>
      </c>
      <c r="S636" s="224">
        <v>0</v>
      </c>
      <c r="T636" s="225">
        <f>S636*H636</f>
        <v>0</v>
      </c>
      <c r="AR636" s="24" t="s">
        <v>1046</v>
      </c>
      <c r="AT636" s="24" t="s">
        <v>160</v>
      </c>
      <c r="AU636" s="24" t="s">
        <v>86</v>
      </c>
      <c r="AY636" s="24" t="s">
        <v>157</v>
      </c>
      <c r="BE636" s="226">
        <f>IF(N636="základní",J636,0)</f>
        <v>0</v>
      </c>
      <c r="BF636" s="226">
        <f>IF(N636="snížená",J636,0)</f>
        <v>0</v>
      </c>
      <c r="BG636" s="226">
        <f>IF(N636="zákl. přenesená",J636,0)</f>
        <v>0</v>
      </c>
      <c r="BH636" s="226">
        <f>IF(N636="sníž. přenesená",J636,0)</f>
        <v>0</v>
      </c>
      <c r="BI636" s="226">
        <f>IF(N636="nulová",J636,0)</f>
        <v>0</v>
      </c>
      <c r="BJ636" s="24" t="s">
        <v>75</v>
      </c>
      <c r="BK636" s="226">
        <f>ROUND(I636*H636,2)</f>
        <v>0</v>
      </c>
      <c r="BL636" s="24" t="s">
        <v>1046</v>
      </c>
      <c r="BM636" s="24" t="s">
        <v>1058</v>
      </c>
    </row>
    <row r="637" s="10" customFormat="1" ht="29.88" customHeight="1">
      <c r="B637" s="199"/>
      <c r="C637" s="200"/>
      <c r="D637" s="201" t="s">
        <v>69</v>
      </c>
      <c r="E637" s="213" t="s">
        <v>1059</v>
      </c>
      <c r="F637" s="213" t="s">
        <v>1060</v>
      </c>
      <c r="G637" s="200"/>
      <c r="H637" s="200"/>
      <c r="I637" s="203"/>
      <c r="J637" s="214">
        <f>BK637</f>
        <v>0</v>
      </c>
      <c r="K637" s="200"/>
      <c r="L637" s="205"/>
      <c r="M637" s="206"/>
      <c r="N637" s="207"/>
      <c r="O637" s="207"/>
      <c r="P637" s="208">
        <f>SUM(P638:P643)</f>
        <v>0</v>
      </c>
      <c r="Q637" s="207"/>
      <c r="R637" s="208">
        <f>SUM(R638:R643)</f>
        <v>0</v>
      </c>
      <c r="S637" s="207"/>
      <c r="T637" s="209">
        <f>SUM(T638:T643)</f>
        <v>0</v>
      </c>
      <c r="AR637" s="210" t="s">
        <v>185</v>
      </c>
      <c r="AT637" s="211" t="s">
        <v>69</v>
      </c>
      <c r="AU637" s="211" t="s">
        <v>75</v>
      </c>
      <c r="AY637" s="210" t="s">
        <v>157</v>
      </c>
      <c r="BK637" s="212">
        <f>SUM(BK638:BK643)</f>
        <v>0</v>
      </c>
    </row>
    <row r="638" s="1" customFormat="1" ht="16.5" customHeight="1">
      <c r="B638" s="46"/>
      <c r="C638" s="215" t="s">
        <v>1061</v>
      </c>
      <c r="D638" s="215" t="s">
        <v>160</v>
      </c>
      <c r="E638" s="216" t="s">
        <v>1062</v>
      </c>
      <c r="F638" s="217" t="s">
        <v>1060</v>
      </c>
      <c r="G638" s="218" t="s">
        <v>1045</v>
      </c>
      <c r="H638" s="219">
        <v>1</v>
      </c>
      <c r="I638" s="220"/>
      <c r="J638" s="221">
        <f>ROUND(I638*H638,2)</f>
        <v>0</v>
      </c>
      <c r="K638" s="217" t="s">
        <v>163</v>
      </c>
      <c r="L638" s="72"/>
      <c r="M638" s="222" t="s">
        <v>21</v>
      </c>
      <c r="N638" s="223" t="s">
        <v>41</v>
      </c>
      <c r="O638" s="47"/>
      <c r="P638" s="224">
        <f>O638*H638</f>
        <v>0</v>
      </c>
      <c r="Q638" s="224">
        <v>0</v>
      </c>
      <c r="R638" s="224">
        <f>Q638*H638</f>
        <v>0</v>
      </c>
      <c r="S638" s="224">
        <v>0</v>
      </c>
      <c r="T638" s="225">
        <f>S638*H638</f>
        <v>0</v>
      </c>
      <c r="AR638" s="24" t="s">
        <v>1046</v>
      </c>
      <c r="AT638" s="24" t="s">
        <v>160</v>
      </c>
      <c r="AU638" s="24" t="s">
        <v>86</v>
      </c>
      <c r="AY638" s="24" t="s">
        <v>157</v>
      </c>
      <c r="BE638" s="226">
        <f>IF(N638="základní",J638,0)</f>
        <v>0</v>
      </c>
      <c r="BF638" s="226">
        <f>IF(N638="snížená",J638,0)</f>
        <v>0</v>
      </c>
      <c r="BG638" s="226">
        <f>IF(N638="zákl. přenesená",J638,0)</f>
        <v>0</v>
      </c>
      <c r="BH638" s="226">
        <f>IF(N638="sníž. přenesená",J638,0)</f>
        <v>0</v>
      </c>
      <c r="BI638" s="226">
        <f>IF(N638="nulová",J638,0)</f>
        <v>0</v>
      </c>
      <c r="BJ638" s="24" t="s">
        <v>75</v>
      </c>
      <c r="BK638" s="226">
        <f>ROUND(I638*H638,2)</f>
        <v>0</v>
      </c>
      <c r="BL638" s="24" t="s">
        <v>1046</v>
      </c>
      <c r="BM638" s="24" t="s">
        <v>1063</v>
      </c>
    </row>
    <row r="639" s="11" customFormat="1">
      <c r="B639" s="227"/>
      <c r="C639" s="228"/>
      <c r="D639" s="229" t="s">
        <v>166</v>
      </c>
      <c r="E639" s="230" t="s">
        <v>21</v>
      </c>
      <c r="F639" s="231" t="s">
        <v>1064</v>
      </c>
      <c r="G639" s="228"/>
      <c r="H639" s="232">
        <v>1</v>
      </c>
      <c r="I639" s="233"/>
      <c r="J639" s="228"/>
      <c r="K639" s="228"/>
      <c r="L639" s="234"/>
      <c r="M639" s="235"/>
      <c r="N639" s="236"/>
      <c r="O639" s="236"/>
      <c r="P639" s="236"/>
      <c r="Q639" s="236"/>
      <c r="R639" s="236"/>
      <c r="S639" s="236"/>
      <c r="T639" s="237"/>
      <c r="AT639" s="238" t="s">
        <v>166</v>
      </c>
      <c r="AU639" s="238" t="s">
        <v>86</v>
      </c>
      <c r="AV639" s="11" t="s">
        <v>86</v>
      </c>
      <c r="AW639" s="11" t="s">
        <v>33</v>
      </c>
      <c r="AX639" s="11" t="s">
        <v>70</v>
      </c>
      <c r="AY639" s="238" t="s">
        <v>157</v>
      </c>
    </row>
    <row r="640" s="12" customFormat="1">
      <c r="B640" s="239"/>
      <c r="C640" s="240"/>
      <c r="D640" s="229" t="s">
        <v>166</v>
      </c>
      <c r="E640" s="241" t="s">
        <v>21</v>
      </c>
      <c r="F640" s="242" t="s">
        <v>1065</v>
      </c>
      <c r="G640" s="240"/>
      <c r="H640" s="241" t="s">
        <v>21</v>
      </c>
      <c r="I640" s="243"/>
      <c r="J640" s="240"/>
      <c r="K640" s="240"/>
      <c r="L640" s="244"/>
      <c r="M640" s="245"/>
      <c r="N640" s="246"/>
      <c r="O640" s="246"/>
      <c r="P640" s="246"/>
      <c r="Q640" s="246"/>
      <c r="R640" s="246"/>
      <c r="S640" s="246"/>
      <c r="T640" s="247"/>
      <c r="AT640" s="248" t="s">
        <v>166</v>
      </c>
      <c r="AU640" s="248" t="s">
        <v>86</v>
      </c>
      <c r="AV640" s="12" t="s">
        <v>75</v>
      </c>
      <c r="AW640" s="12" t="s">
        <v>33</v>
      </c>
      <c r="AX640" s="12" t="s">
        <v>70</v>
      </c>
      <c r="AY640" s="248" t="s">
        <v>157</v>
      </c>
    </row>
    <row r="641" s="12" customFormat="1">
      <c r="B641" s="239"/>
      <c r="C641" s="240"/>
      <c r="D641" s="229" t="s">
        <v>166</v>
      </c>
      <c r="E641" s="241" t="s">
        <v>21</v>
      </c>
      <c r="F641" s="242" t="s">
        <v>1066</v>
      </c>
      <c r="G641" s="240"/>
      <c r="H641" s="241" t="s">
        <v>21</v>
      </c>
      <c r="I641" s="243"/>
      <c r="J641" s="240"/>
      <c r="K641" s="240"/>
      <c r="L641" s="244"/>
      <c r="M641" s="245"/>
      <c r="N641" s="246"/>
      <c r="O641" s="246"/>
      <c r="P641" s="246"/>
      <c r="Q641" s="246"/>
      <c r="R641" s="246"/>
      <c r="S641" s="246"/>
      <c r="T641" s="247"/>
      <c r="AT641" s="248" t="s">
        <v>166</v>
      </c>
      <c r="AU641" s="248" t="s">
        <v>86</v>
      </c>
      <c r="AV641" s="12" t="s">
        <v>75</v>
      </c>
      <c r="AW641" s="12" t="s">
        <v>33</v>
      </c>
      <c r="AX641" s="12" t="s">
        <v>70</v>
      </c>
      <c r="AY641" s="248" t="s">
        <v>157</v>
      </c>
    </row>
    <row r="642" s="12" customFormat="1">
      <c r="B642" s="239"/>
      <c r="C642" s="240"/>
      <c r="D642" s="229" t="s">
        <v>166</v>
      </c>
      <c r="E642" s="241" t="s">
        <v>21</v>
      </c>
      <c r="F642" s="242" t="s">
        <v>1067</v>
      </c>
      <c r="G642" s="240"/>
      <c r="H642" s="241" t="s">
        <v>21</v>
      </c>
      <c r="I642" s="243"/>
      <c r="J642" s="240"/>
      <c r="K642" s="240"/>
      <c r="L642" s="244"/>
      <c r="M642" s="245"/>
      <c r="N642" s="246"/>
      <c r="O642" s="246"/>
      <c r="P642" s="246"/>
      <c r="Q642" s="246"/>
      <c r="R642" s="246"/>
      <c r="S642" s="246"/>
      <c r="T642" s="247"/>
      <c r="AT642" s="248" t="s">
        <v>166</v>
      </c>
      <c r="AU642" s="248" t="s">
        <v>86</v>
      </c>
      <c r="AV642" s="12" t="s">
        <v>75</v>
      </c>
      <c r="AW642" s="12" t="s">
        <v>33</v>
      </c>
      <c r="AX642" s="12" t="s">
        <v>70</v>
      </c>
      <c r="AY642" s="248" t="s">
        <v>157</v>
      </c>
    </row>
    <row r="643" s="13" customFormat="1">
      <c r="B643" s="249"/>
      <c r="C643" s="250"/>
      <c r="D643" s="229" t="s">
        <v>166</v>
      </c>
      <c r="E643" s="251" t="s">
        <v>21</v>
      </c>
      <c r="F643" s="252" t="s">
        <v>176</v>
      </c>
      <c r="G643" s="250"/>
      <c r="H643" s="253">
        <v>1</v>
      </c>
      <c r="I643" s="254"/>
      <c r="J643" s="250"/>
      <c r="K643" s="250"/>
      <c r="L643" s="255"/>
      <c r="M643" s="256"/>
      <c r="N643" s="257"/>
      <c r="O643" s="257"/>
      <c r="P643" s="257"/>
      <c r="Q643" s="257"/>
      <c r="R643" s="257"/>
      <c r="S643" s="257"/>
      <c r="T643" s="258"/>
      <c r="AT643" s="259" t="s">
        <v>166</v>
      </c>
      <c r="AU643" s="259" t="s">
        <v>86</v>
      </c>
      <c r="AV643" s="13" t="s">
        <v>164</v>
      </c>
      <c r="AW643" s="13" t="s">
        <v>33</v>
      </c>
      <c r="AX643" s="13" t="s">
        <v>75</v>
      </c>
      <c r="AY643" s="259" t="s">
        <v>157</v>
      </c>
    </row>
    <row r="644" s="10" customFormat="1" ht="29.88" customHeight="1">
      <c r="B644" s="199"/>
      <c r="C644" s="200"/>
      <c r="D644" s="201" t="s">
        <v>69</v>
      </c>
      <c r="E644" s="213" t="s">
        <v>1068</v>
      </c>
      <c r="F644" s="213" t="s">
        <v>1069</v>
      </c>
      <c r="G644" s="200"/>
      <c r="H644" s="200"/>
      <c r="I644" s="203"/>
      <c r="J644" s="214">
        <f>BK644</f>
        <v>0</v>
      </c>
      <c r="K644" s="200"/>
      <c r="L644" s="205"/>
      <c r="M644" s="206"/>
      <c r="N644" s="207"/>
      <c r="O644" s="207"/>
      <c r="P644" s="208">
        <f>SUM(P645:P655)</f>
        <v>0</v>
      </c>
      <c r="Q644" s="207"/>
      <c r="R644" s="208">
        <f>SUM(R645:R655)</f>
        <v>0</v>
      </c>
      <c r="S644" s="207"/>
      <c r="T644" s="209">
        <f>SUM(T645:T655)</f>
        <v>0</v>
      </c>
      <c r="AR644" s="210" t="s">
        <v>185</v>
      </c>
      <c r="AT644" s="211" t="s">
        <v>69</v>
      </c>
      <c r="AU644" s="211" t="s">
        <v>75</v>
      </c>
      <c r="AY644" s="210" t="s">
        <v>157</v>
      </c>
      <c r="BK644" s="212">
        <f>SUM(BK645:BK655)</f>
        <v>0</v>
      </c>
    </row>
    <row r="645" s="1" customFormat="1" ht="16.5" customHeight="1">
      <c r="B645" s="46"/>
      <c r="C645" s="215" t="s">
        <v>1070</v>
      </c>
      <c r="D645" s="215" t="s">
        <v>160</v>
      </c>
      <c r="E645" s="216" t="s">
        <v>1071</v>
      </c>
      <c r="F645" s="217" t="s">
        <v>1072</v>
      </c>
      <c r="G645" s="218" t="s">
        <v>1045</v>
      </c>
      <c r="H645" s="219">
        <v>1</v>
      </c>
      <c r="I645" s="220"/>
      <c r="J645" s="221">
        <f>ROUND(I645*H645,2)</f>
        <v>0</v>
      </c>
      <c r="K645" s="217" t="s">
        <v>163</v>
      </c>
      <c r="L645" s="72"/>
      <c r="M645" s="222" t="s">
        <v>21</v>
      </c>
      <c r="N645" s="223" t="s">
        <v>41</v>
      </c>
      <c r="O645" s="47"/>
      <c r="P645" s="224">
        <f>O645*H645</f>
        <v>0</v>
      </c>
      <c r="Q645" s="224">
        <v>0</v>
      </c>
      <c r="R645" s="224">
        <f>Q645*H645</f>
        <v>0</v>
      </c>
      <c r="S645" s="224">
        <v>0</v>
      </c>
      <c r="T645" s="225">
        <f>S645*H645</f>
        <v>0</v>
      </c>
      <c r="AR645" s="24" t="s">
        <v>1046</v>
      </c>
      <c r="AT645" s="24" t="s">
        <v>160</v>
      </c>
      <c r="AU645" s="24" t="s">
        <v>86</v>
      </c>
      <c r="AY645" s="24" t="s">
        <v>157</v>
      </c>
      <c r="BE645" s="226">
        <f>IF(N645="základní",J645,0)</f>
        <v>0</v>
      </c>
      <c r="BF645" s="226">
        <f>IF(N645="snížená",J645,0)</f>
        <v>0</v>
      </c>
      <c r="BG645" s="226">
        <f>IF(N645="zákl. přenesená",J645,0)</f>
        <v>0</v>
      </c>
      <c r="BH645" s="226">
        <f>IF(N645="sníž. přenesená",J645,0)</f>
        <v>0</v>
      </c>
      <c r="BI645" s="226">
        <f>IF(N645="nulová",J645,0)</f>
        <v>0</v>
      </c>
      <c r="BJ645" s="24" t="s">
        <v>75</v>
      </c>
      <c r="BK645" s="226">
        <f>ROUND(I645*H645,2)</f>
        <v>0</v>
      </c>
      <c r="BL645" s="24" t="s">
        <v>1046</v>
      </c>
      <c r="BM645" s="24" t="s">
        <v>1073</v>
      </c>
    </row>
    <row r="646" s="11" customFormat="1">
      <c r="B646" s="227"/>
      <c r="C646" s="228"/>
      <c r="D646" s="229" t="s">
        <v>166</v>
      </c>
      <c r="E646" s="230" t="s">
        <v>21</v>
      </c>
      <c r="F646" s="231" t="s">
        <v>1074</v>
      </c>
      <c r="G646" s="228"/>
      <c r="H646" s="232">
        <v>1</v>
      </c>
      <c r="I646" s="233"/>
      <c r="J646" s="228"/>
      <c r="K646" s="228"/>
      <c r="L646" s="234"/>
      <c r="M646" s="235"/>
      <c r="N646" s="236"/>
      <c r="O646" s="236"/>
      <c r="P646" s="236"/>
      <c r="Q646" s="236"/>
      <c r="R646" s="236"/>
      <c r="S646" s="236"/>
      <c r="T646" s="237"/>
      <c r="AT646" s="238" t="s">
        <v>166</v>
      </c>
      <c r="AU646" s="238" t="s">
        <v>86</v>
      </c>
      <c r="AV646" s="11" t="s">
        <v>86</v>
      </c>
      <c r="AW646" s="11" t="s">
        <v>33</v>
      </c>
      <c r="AX646" s="11" t="s">
        <v>75</v>
      </c>
      <c r="AY646" s="238" t="s">
        <v>157</v>
      </c>
    </row>
    <row r="647" s="1" customFormat="1" ht="16.5" customHeight="1">
      <c r="B647" s="46"/>
      <c r="C647" s="215" t="s">
        <v>1075</v>
      </c>
      <c r="D647" s="215" t="s">
        <v>160</v>
      </c>
      <c r="E647" s="216" t="s">
        <v>1076</v>
      </c>
      <c r="F647" s="217" t="s">
        <v>1077</v>
      </c>
      <c r="G647" s="218" t="s">
        <v>1045</v>
      </c>
      <c r="H647" s="219">
        <v>1</v>
      </c>
      <c r="I647" s="220"/>
      <c r="J647" s="221">
        <f>ROUND(I647*H647,2)</f>
        <v>0</v>
      </c>
      <c r="K647" s="217" t="s">
        <v>163</v>
      </c>
      <c r="L647" s="72"/>
      <c r="M647" s="222" t="s">
        <v>21</v>
      </c>
      <c r="N647" s="223" t="s">
        <v>41</v>
      </c>
      <c r="O647" s="47"/>
      <c r="P647" s="224">
        <f>O647*H647</f>
        <v>0</v>
      </c>
      <c r="Q647" s="224">
        <v>0</v>
      </c>
      <c r="R647" s="224">
        <f>Q647*H647</f>
        <v>0</v>
      </c>
      <c r="S647" s="224">
        <v>0</v>
      </c>
      <c r="T647" s="225">
        <f>S647*H647</f>
        <v>0</v>
      </c>
      <c r="AR647" s="24" t="s">
        <v>1046</v>
      </c>
      <c r="AT647" s="24" t="s">
        <v>160</v>
      </c>
      <c r="AU647" s="24" t="s">
        <v>86</v>
      </c>
      <c r="AY647" s="24" t="s">
        <v>157</v>
      </c>
      <c r="BE647" s="226">
        <f>IF(N647="základní",J647,0)</f>
        <v>0</v>
      </c>
      <c r="BF647" s="226">
        <f>IF(N647="snížená",J647,0)</f>
        <v>0</v>
      </c>
      <c r="BG647" s="226">
        <f>IF(N647="zákl. přenesená",J647,0)</f>
        <v>0</v>
      </c>
      <c r="BH647" s="226">
        <f>IF(N647="sníž. přenesená",J647,0)</f>
        <v>0</v>
      </c>
      <c r="BI647" s="226">
        <f>IF(N647="nulová",J647,0)</f>
        <v>0</v>
      </c>
      <c r="BJ647" s="24" t="s">
        <v>75</v>
      </c>
      <c r="BK647" s="226">
        <f>ROUND(I647*H647,2)</f>
        <v>0</v>
      </c>
      <c r="BL647" s="24" t="s">
        <v>1046</v>
      </c>
      <c r="BM647" s="24" t="s">
        <v>1078</v>
      </c>
    </row>
    <row r="648" s="11" customFormat="1">
      <c r="B648" s="227"/>
      <c r="C648" s="228"/>
      <c r="D648" s="229" t="s">
        <v>166</v>
      </c>
      <c r="E648" s="230" t="s">
        <v>21</v>
      </c>
      <c r="F648" s="231" t="s">
        <v>1079</v>
      </c>
      <c r="G648" s="228"/>
      <c r="H648" s="232">
        <v>1</v>
      </c>
      <c r="I648" s="233"/>
      <c r="J648" s="228"/>
      <c r="K648" s="228"/>
      <c r="L648" s="234"/>
      <c r="M648" s="235"/>
      <c r="N648" s="236"/>
      <c r="O648" s="236"/>
      <c r="P648" s="236"/>
      <c r="Q648" s="236"/>
      <c r="R648" s="236"/>
      <c r="S648" s="236"/>
      <c r="T648" s="237"/>
      <c r="AT648" s="238" t="s">
        <v>166</v>
      </c>
      <c r="AU648" s="238" t="s">
        <v>86</v>
      </c>
      <c r="AV648" s="11" t="s">
        <v>86</v>
      </c>
      <c r="AW648" s="11" t="s">
        <v>33</v>
      </c>
      <c r="AX648" s="11" t="s">
        <v>70</v>
      </c>
      <c r="AY648" s="238" t="s">
        <v>157</v>
      </c>
    </row>
    <row r="649" s="12" customFormat="1">
      <c r="B649" s="239"/>
      <c r="C649" s="240"/>
      <c r="D649" s="229" t="s">
        <v>166</v>
      </c>
      <c r="E649" s="241" t="s">
        <v>21</v>
      </c>
      <c r="F649" s="242" t="s">
        <v>1080</v>
      </c>
      <c r="G649" s="240"/>
      <c r="H649" s="241" t="s">
        <v>21</v>
      </c>
      <c r="I649" s="243"/>
      <c r="J649" s="240"/>
      <c r="K649" s="240"/>
      <c r="L649" s="244"/>
      <c r="M649" s="245"/>
      <c r="N649" s="246"/>
      <c r="O649" s="246"/>
      <c r="P649" s="246"/>
      <c r="Q649" s="246"/>
      <c r="R649" s="246"/>
      <c r="S649" s="246"/>
      <c r="T649" s="247"/>
      <c r="AT649" s="248" t="s">
        <v>166</v>
      </c>
      <c r="AU649" s="248" t="s">
        <v>86</v>
      </c>
      <c r="AV649" s="12" t="s">
        <v>75</v>
      </c>
      <c r="AW649" s="12" t="s">
        <v>33</v>
      </c>
      <c r="AX649" s="12" t="s">
        <v>70</v>
      </c>
      <c r="AY649" s="248" t="s">
        <v>157</v>
      </c>
    </row>
    <row r="650" s="12" customFormat="1">
      <c r="B650" s="239"/>
      <c r="C650" s="240"/>
      <c r="D650" s="229" t="s">
        <v>166</v>
      </c>
      <c r="E650" s="241" t="s">
        <v>21</v>
      </c>
      <c r="F650" s="242" t="s">
        <v>1081</v>
      </c>
      <c r="G650" s="240"/>
      <c r="H650" s="241" t="s">
        <v>21</v>
      </c>
      <c r="I650" s="243"/>
      <c r="J650" s="240"/>
      <c r="K650" s="240"/>
      <c r="L650" s="244"/>
      <c r="M650" s="245"/>
      <c r="N650" s="246"/>
      <c r="O650" s="246"/>
      <c r="P650" s="246"/>
      <c r="Q650" s="246"/>
      <c r="R650" s="246"/>
      <c r="S650" s="246"/>
      <c r="T650" s="247"/>
      <c r="AT650" s="248" t="s">
        <v>166</v>
      </c>
      <c r="AU650" s="248" t="s">
        <v>86</v>
      </c>
      <c r="AV650" s="12" t="s">
        <v>75</v>
      </c>
      <c r="AW650" s="12" t="s">
        <v>33</v>
      </c>
      <c r="AX650" s="12" t="s">
        <v>70</v>
      </c>
      <c r="AY650" s="248" t="s">
        <v>157</v>
      </c>
    </row>
    <row r="651" s="12" customFormat="1">
      <c r="B651" s="239"/>
      <c r="C651" s="240"/>
      <c r="D651" s="229" t="s">
        <v>166</v>
      </c>
      <c r="E651" s="241" t="s">
        <v>21</v>
      </c>
      <c r="F651" s="242" t="s">
        <v>1082</v>
      </c>
      <c r="G651" s="240"/>
      <c r="H651" s="241" t="s">
        <v>21</v>
      </c>
      <c r="I651" s="243"/>
      <c r="J651" s="240"/>
      <c r="K651" s="240"/>
      <c r="L651" s="244"/>
      <c r="M651" s="245"/>
      <c r="N651" s="246"/>
      <c r="O651" s="246"/>
      <c r="P651" s="246"/>
      <c r="Q651" s="246"/>
      <c r="R651" s="246"/>
      <c r="S651" s="246"/>
      <c r="T651" s="247"/>
      <c r="AT651" s="248" t="s">
        <v>166</v>
      </c>
      <c r="AU651" s="248" t="s">
        <v>86</v>
      </c>
      <c r="AV651" s="12" t="s">
        <v>75</v>
      </c>
      <c r="AW651" s="12" t="s">
        <v>33</v>
      </c>
      <c r="AX651" s="12" t="s">
        <v>70</v>
      </c>
      <c r="AY651" s="248" t="s">
        <v>157</v>
      </c>
    </row>
    <row r="652" s="12" customFormat="1">
      <c r="B652" s="239"/>
      <c r="C652" s="240"/>
      <c r="D652" s="229" t="s">
        <v>166</v>
      </c>
      <c r="E652" s="241" t="s">
        <v>21</v>
      </c>
      <c r="F652" s="242" t="s">
        <v>1083</v>
      </c>
      <c r="G652" s="240"/>
      <c r="H652" s="241" t="s">
        <v>21</v>
      </c>
      <c r="I652" s="243"/>
      <c r="J652" s="240"/>
      <c r="K652" s="240"/>
      <c r="L652" s="244"/>
      <c r="M652" s="245"/>
      <c r="N652" s="246"/>
      <c r="O652" s="246"/>
      <c r="P652" s="246"/>
      <c r="Q652" s="246"/>
      <c r="R652" s="246"/>
      <c r="S652" s="246"/>
      <c r="T652" s="247"/>
      <c r="AT652" s="248" t="s">
        <v>166</v>
      </c>
      <c r="AU652" s="248" t="s">
        <v>86</v>
      </c>
      <c r="AV652" s="12" t="s">
        <v>75</v>
      </c>
      <c r="AW652" s="12" t="s">
        <v>33</v>
      </c>
      <c r="AX652" s="12" t="s">
        <v>70</v>
      </c>
      <c r="AY652" s="248" t="s">
        <v>157</v>
      </c>
    </row>
    <row r="653" s="12" customFormat="1">
      <c r="B653" s="239"/>
      <c r="C653" s="240"/>
      <c r="D653" s="229" t="s">
        <v>166</v>
      </c>
      <c r="E653" s="241" t="s">
        <v>21</v>
      </c>
      <c r="F653" s="242" t="s">
        <v>1084</v>
      </c>
      <c r="G653" s="240"/>
      <c r="H653" s="241" t="s">
        <v>21</v>
      </c>
      <c r="I653" s="243"/>
      <c r="J653" s="240"/>
      <c r="K653" s="240"/>
      <c r="L653" s="244"/>
      <c r="M653" s="245"/>
      <c r="N653" s="246"/>
      <c r="O653" s="246"/>
      <c r="P653" s="246"/>
      <c r="Q653" s="246"/>
      <c r="R653" s="246"/>
      <c r="S653" s="246"/>
      <c r="T653" s="247"/>
      <c r="AT653" s="248" t="s">
        <v>166</v>
      </c>
      <c r="AU653" s="248" t="s">
        <v>86</v>
      </c>
      <c r="AV653" s="12" t="s">
        <v>75</v>
      </c>
      <c r="AW653" s="12" t="s">
        <v>33</v>
      </c>
      <c r="AX653" s="12" t="s">
        <v>70</v>
      </c>
      <c r="AY653" s="248" t="s">
        <v>157</v>
      </c>
    </row>
    <row r="654" s="12" customFormat="1">
      <c r="B654" s="239"/>
      <c r="C654" s="240"/>
      <c r="D654" s="229" t="s">
        <v>166</v>
      </c>
      <c r="E654" s="241" t="s">
        <v>21</v>
      </c>
      <c r="F654" s="242" t="s">
        <v>1085</v>
      </c>
      <c r="G654" s="240"/>
      <c r="H654" s="241" t="s">
        <v>21</v>
      </c>
      <c r="I654" s="243"/>
      <c r="J654" s="240"/>
      <c r="K654" s="240"/>
      <c r="L654" s="244"/>
      <c r="M654" s="245"/>
      <c r="N654" s="246"/>
      <c r="O654" s="246"/>
      <c r="P654" s="246"/>
      <c r="Q654" s="246"/>
      <c r="R654" s="246"/>
      <c r="S654" s="246"/>
      <c r="T654" s="247"/>
      <c r="AT654" s="248" t="s">
        <v>166</v>
      </c>
      <c r="AU654" s="248" t="s">
        <v>86</v>
      </c>
      <c r="AV654" s="12" t="s">
        <v>75</v>
      </c>
      <c r="AW654" s="12" t="s">
        <v>33</v>
      </c>
      <c r="AX654" s="12" t="s">
        <v>70</v>
      </c>
      <c r="AY654" s="248" t="s">
        <v>157</v>
      </c>
    </row>
    <row r="655" s="13" customFormat="1">
      <c r="B655" s="249"/>
      <c r="C655" s="250"/>
      <c r="D655" s="229" t="s">
        <v>166</v>
      </c>
      <c r="E655" s="251" t="s">
        <v>21</v>
      </c>
      <c r="F655" s="252" t="s">
        <v>176</v>
      </c>
      <c r="G655" s="250"/>
      <c r="H655" s="253">
        <v>1</v>
      </c>
      <c r="I655" s="254"/>
      <c r="J655" s="250"/>
      <c r="K655" s="250"/>
      <c r="L655" s="255"/>
      <c r="M655" s="256"/>
      <c r="N655" s="257"/>
      <c r="O655" s="257"/>
      <c r="P655" s="257"/>
      <c r="Q655" s="257"/>
      <c r="R655" s="257"/>
      <c r="S655" s="257"/>
      <c r="T655" s="258"/>
      <c r="AT655" s="259" t="s">
        <v>166</v>
      </c>
      <c r="AU655" s="259" t="s">
        <v>86</v>
      </c>
      <c r="AV655" s="13" t="s">
        <v>164</v>
      </c>
      <c r="AW655" s="13" t="s">
        <v>33</v>
      </c>
      <c r="AX655" s="13" t="s">
        <v>75</v>
      </c>
      <c r="AY655" s="259" t="s">
        <v>157</v>
      </c>
    </row>
    <row r="656" s="10" customFormat="1" ht="29.88" customHeight="1">
      <c r="B656" s="199"/>
      <c r="C656" s="200"/>
      <c r="D656" s="201" t="s">
        <v>69</v>
      </c>
      <c r="E656" s="213" t="s">
        <v>1086</v>
      </c>
      <c r="F656" s="213" t="s">
        <v>1087</v>
      </c>
      <c r="G656" s="200"/>
      <c r="H656" s="200"/>
      <c r="I656" s="203"/>
      <c r="J656" s="214">
        <f>BK656</f>
        <v>0</v>
      </c>
      <c r="K656" s="200"/>
      <c r="L656" s="205"/>
      <c r="M656" s="206"/>
      <c r="N656" s="207"/>
      <c r="O656" s="207"/>
      <c r="P656" s="208">
        <f>SUM(P657:P659)</f>
        <v>0</v>
      </c>
      <c r="Q656" s="207"/>
      <c r="R656" s="208">
        <f>SUM(R657:R659)</f>
        <v>0</v>
      </c>
      <c r="S656" s="207"/>
      <c r="T656" s="209">
        <f>SUM(T657:T659)</f>
        <v>0</v>
      </c>
      <c r="AR656" s="210" t="s">
        <v>185</v>
      </c>
      <c r="AT656" s="211" t="s">
        <v>69</v>
      </c>
      <c r="AU656" s="211" t="s">
        <v>75</v>
      </c>
      <c r="AY656" s="210" t="s">
        <v>157</v>
      </c>
      <c r="BK656" s="212">
        <f>SUM(BK657:BK659)</f>
        <v>0</v>
      </c>
    </row>
    <row r="657" s="1" customFormat="1" ht="16.5" customHeight="1">
      <c r="B657" s="46"/>
      <c r="C657" s="215" t="s">
        <v>1088</v>
      </c>
      <c r="D657" s="215" t="s">
        <v>160</v>
      </c>
      <c r="E657" s="216" t="s">
        <v>1089</v>
      </c>
      <c r="F657" s="217" t="s">
        <v>1087</v>
      </c>
      <c r="G657" s="218" t="s">
        <v>1045</v>
      </c>
      <c r="H657" s="219">
        <v>1</v>
      </c>
      <c r="I657" s="220"/>
      <c r="J657" s="221">
        <f>ROUND(I657*H657,2)</f>
        <v>0</v>
      </c>
      <c r="K657" s="217" t="s">
        <v>163</v>
      </c>
      <c r="L657" s="72"/>
      <c r="M657" s="222" t="s">
        <v>21</v>
      </c>
      <c r="N657" s="223" t="s">
        <v>41</v>
      </c>
      <c r="O657" s="47"/>
      <c r="P657" s="224">
        <f>O657*H657</f>
        <v>0</v>
      </c>
      <c r="Q657" s="224">
        <v>0</v>
      </c>
      <c r="R657" s="224">
        <f>Q657*H657</f>
        <v>0</v>
      </c>
      <c r="S657" s="224">
        <v>0</v>
      </c>
      <c r="T657" s="225">
        <f>S657*H657</f>
        <v>0</v>
      </c>
      <c r="AR657" s="24" t="s">
        <v>1046</v>
      </c>
      <c r="AT657" s="24" t="s">
        <v>160</v>
      </c>
      <c r="AU657" s="24" t="s">
        <v>86</v>
      </c>
      <c r="AY657" s="24" t="s">
        <v>157</v>
      </c>
      <c r="BE657" s="226">
        <f>IF(N657="základní",J657,0)</f>
        <v>0</v>
      </c>
      <c r="BF657" s="226">
        <f>IF(N657="snížená",J657,0)</f>
        <v>0</v>
      </c>
      <c r="BG657" s="226">
        <f>IF(N657="zákl. přenesená",J657,0)</f>
        <v>0</v>
      </c>
      <c r="BH657" s="226">
        <f>IF(N657="sníž. přenesená",J657,0)</f>
        <v>0</v>
      </c>
      <c r="BI657" s="226">
        <f>IF(N657="nulová",J657,0)</f>
        <v>0</v>
      </c>
      <c r="BJ657" s="24" t="s">
        <v>75</v>
      </c>
      <c r="BK657" s="226">
        <f>ROUND(I657*H657,2)</f>
        <v>0</v>
      </c>
      <c r="BL657" s="24" t="s">
        <v>1046</v>
      </c>
      <c r="BM657" s="24" t="s">
        <v>1090</v>
      </c>
    </row>
    <row r="658" s="12" customFormat="1">
      <c r="B658" s="239"/>
      <c r="C658" s="240"/>
      <c r="D658" s="229" t="s">
        <v>166</v>
      </c>
      <c r="E658" s="241" t="s">
        <v>21</v>
      </c>
      <c r="F658" s="242" t="s">
        <v>1091</v>
      </c>
      <c r="G658" s="240"/>
      <c r="H658" s="241" t="s">
        <v>21</v>
      </c>
      <c r="I658" s="243"/>
      <c r="J658" s="240"/>
      <c r="K658" s="240"/>
      <c r="L658" s="244"/>
      <c r="M658" s="245"/>
      <c r="N658" s="246"/>
      <c r="O658" s="246"/>
      <c r="P658" s="246"/>
      <c r="Q658" s="246"/>
      <c r="R658" s="246"/>
      <c r="S658" s="246"/>
      <c r="T658" s="247"/>
      <c r="AT658" s="248" t="s">
        <v>166</v>
      </c>
      <c r="AU658" s="248" t="s">
        <v>86</v>
      </c>
      <c r="AV658" s="12" t="s">
        <v>75</v>
      </c>
      <c r="AW658" s="12" t="s">
        <v>33</v>
      </c>
      <c r="AX658" s="12" t="s">
        <v>70</v>
      </c>
      <c r="AY658" s="248" t="s">
        <v>157</v>
      </c>
    </row>
    <row r="659" s="11" customFormat="1">
      <c r="B659" s="227"/>
      <c r="C659" s="228"/>
      <c r="D659" s="229" t="s">
        <v>166</v>
      </c>
      <c r="E659" s="230" t="s">
        <v>21</v>
      </c>
      <c r="F659" s="231" t="s">
        <v>75</v>
      </c>
      <c r="G659" s="228"/>
      <c r="H659" s="232">
        <v>1</v>
      </c>
      <c r="I659" s="233"/>
      <c r="J659" s="228"/>
      <c r="K659" s="228"/>
      <c r="L659" s="234"/>
      <c r="M659" s="283"/>
      <c r="N659" s="284"/>
      <c r="O659" s="284"/>
      <c r="P659" s="284"/>
      <c r="Q659" s="284"/>
      <c r="R659" s="284"/>
      <c r="S659" s="284"/>
      <c r="T659" s="285"/>
      <c r="AT659" s="238" t="s">
        <v>166</v>
      </c>
      <c r="AU659" s="238" t="s">
        <v>86</v>
      </c>
      <c r="AV659" s="11" t="s">
        <v>86</v>
      </c>
      <c r="AW659" s="11" t="s">
        <v>33</v>
      </c>
      <c r="AX659" s="11" t="s">
        <v>75</v>
      </c>
      <c r="AY659" s="238" t="s">
        <v>157</v>
      </c>
    </row>
    <row r="660" s="1" customFormat="1" ht="6.96" customHeight="1">
      <c r="B660" s="67"/>
      <c r="C660" s="68"/>
      <c r="D660" s="68"/>
      <c r="E660" s="68"/>
      <c r="F660" s="68"/>
      <c r="G660" s="68"/>
      <c r="H660" s="68"/>
      <c r="I660" s="161"/>
      <c r="J660" s="68"/>
      <c r="K660" s="68"/>
      <c r="L660" s="72"/>
    </row>
  </sheetData>
  <sheetProtection sheet="1" autoFilter="0" formatColumns="0" formatRows="0" objects="1" scenarios="1" spinCount="100000" saltValue="okZRaKzS2Doz6BwS4AjBC0KSJ4RHRxfnvHZC5niaDAkbk9cvyYkS5PzylPKkvZ+dHYqKcq0RHg2Une1/lMTO2Q==" hashValue="nw6KvtwSKd/KbhQuw+2NWz9RvXPtLNSCcMJKGpstyNtty/uP+I+PFrBPpkIo9tM8qHXFp68i4CGCe6dXaOjERw==" algorithmName="SHA-512" password="CC35"/>
  <autoFilter ref="C93:K659"/>
  <mergeCells count="7">
    <mergeCell ref="E7:H7"/>
    <mergeCell ref="E22:H22"/>
    <mergeCell ref="E43:H43"/>
    <mergeCell ref="J47:J48"/>
    <mergeCell ref="E86:H86"/>
    <mergeCell ref="G1:H1"/>
    <mergeCell ref="L2:V2"/>
  </mergeCells>
  <hyperlinks>
    <hyperlink ref="F1:G1" location="C2" display="1) Krycí list soupisu"/>
    <hyperlink ref="G1:H1" location="C50" display="2) Rekapitulace"/>
    <hyperlink ref="J1" location="C93"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86" customWidth="1"/>
    <col min="2" max="2" width="1.664063" style="286" customWidth="1"/>
    <col min="3" max="4" width="5" style="286" customWidth="1"/>
    <col min="5" max="5" width="11.67" style="286" customWidth="1"/>
    <col min="6" max="6" width="9.17" style="286" customWidth="1"/>
    <col min="7" max="7" width="5" style="286" customWidth="1"/>
    <col min="8" max="8" width="77.83" style="286" customWidth="1"/>
    <col min="9" max="10" width="20" style="286" customWidth="1"/>
    <col min="11" max="11" width="1.664063" style="286" customWidth="1"/>
  </cols>
  <sheetData>
    <row r="1" ht="37.5" customHeight="1"/>
    <row r="2" ht="7.5" customHeight="1">
      <c r="B2" s="287"/>
      <c r="C2" s="288"/>
      <c r="D2" s="288"/>
      <c r="E2" s="288"/>
      <c r="F2" s="288"/>
      <c r="G2" s="288"/>
      <c r="H2" s="288"/>
      <c r="I2" s="288"/>
      <c r="J2" s="288"/>
      <c r="K2" s="289"/>
    </row>
    <row r="3" s="15" customFormat="1" ht="45" customHeight="1">
      <c r="B3" s="290"/>
      <c r="C3" s="291" t="s">
        <v>1092</v>
      </c>
      <c r="D3" s="291"/>
      <c r="E3" s="291"/>
      <c r="F3" s="291"/>
      <c r="G3" s="291"/>
      <c r="H3" s="291"/>
      <c r="I3" s="291"/>
      <c r="J3" s="291"/>
      <c r="K3" s="292"/>
    </row>
    <row r="4" ht="25.5" customHeight="1">
      <c r="B4" s="293"/>
      <c r="C4" s="294" t="s">
        <v>1093</v>
      </c>
      <c r="D4" s="294"/>
      <c r="E4" s="294"/>
      <c r="F4" s="294"/>
      <c r="G4" s="294"/>
      <c r="H4" s="294"/>
      <c r="I4" s="294"/>
      <c r="J4" s="294"/>
      <c r="K4" s="295"/>
    </row>
    <row r="5" ht="5.25" customHeight="1">
      <c r="B5" s="293"/>
      <c r="C5" s="296"/>
      <c r="D5" s="296"/>
      <c r="E5" s="296"/>
      <c r="F5" s="296"/>
      <c r="G5" s="296"/>
      <c r="H5" s="296"/>
      <c r="I5" s="296"/>
      <c r="J5" s="296"/>
      <c r="K5" s="295"/>
    </row>
    <row r="6" ht="15" customHeight="1">
      <c r="B6" s="293"/>
      <c r="C6" s="297" t="s">
        <v>1094</v>
      </c>
      <c r="D6" s="297"/>
      <c r="E6" s="297"/>
      <c r="F6" s="297"/>
      <c r="G6" s="297"/>
      <c r="H6" s="297"/>
      <c r="I6" s="297"/>
      <c r="J6" s="297"/>
      <c r="K6" s="295"/>
    </row>
    <row r="7" ht="15" customHeight="1">
      <c r="B7" s="298"/>
      <c r="C7" s="297" t="s">
        <v>1095</v>
      </c>
      <c r="D7" s="297"/>
      <c r="E7" s="297"/>
      <c r="F7" s="297"/>
      <c r="G7" s="297"/>
      <c r="H7" s="297"/>
      <c r="I7" s="297"/>
      <c r="J7" s="297"/>
      <c r="K7" s="295"/>
    </row>
    <row r="8" ht="12.75" customHeight="1">
      <c r="B8" s="298"/>
      <c r="C8" s="297"/>
      <c r="D8" s="297"/>
      <c r="E8" s="297"/>
      <c r="F8" s="297"/>
      <c r="G8" s="297"/>
      <c r="H8" s="297"/>
      <c r="I8" s="297"/>
      <c r="J8" s="297"/>
      <c r="K8" s="295"/>
    </row>
    <row r="9" ht="15" customHeight="1">
      <c r="B9" s="298"/>
      <c r="C9" s="297" t="s">
        <v>1096</v>
      </c>
      <c r="D9" s="297"/>
      <c r="E9" s="297"/>
      <c r="F9" s="297"/>
      <c r="G9" s="297"/>
      <c r="H9" s="297"/>
      <c r="I9" s="297"/>
      <c r="J9" s="297"/>
      <c r="K9" s="295"/>
    </row>
    <row r="10" ht="15" customHeight="1">
      <c r="B10" s="298"/>
      <c r="C10" s="297"/>
      <c r="D10" s="297" t="s">
        <v>1097</v>
      </c>
      <c r="E10" s="297"/>
      <c r="F10" s="297"/>
      <c r="G10" s="297"/>
      <c r="H10" s="297"/>
      <c r="I10" s="297"/>
      <c r="J10" s="297"/>
      <c r="K10" s="295"/>
    </row>
    <row r="11" ht="15" customHeight="1">
      <c r="B11" s="298"/>
      <c r="C11" s="299"/>
      <c r="D11" s="297" t="s">
        <v>1098</v>
      </c>
      <c r="E11" s="297"/>
      <c r="F11" s="297"/>
      <c r="G11" s="297"/>
      <c r="H11" s="297"/>
      <c r="I11" s="297"/>
      <c r="J11" s="297"/>
      <c r="K11" s="295"/>
    </row>
    <row r="12" ht="12.75" customHeight="1">
      <c r="B12" s="298"/>
      <c r="C12" s="299"/>
      <c r="D12" s="299"/>
      <c r="E12" s="299"/>
      <c r="F12" s="299"/>
      <c r="G12" s="299"/>
      <c r="H12" s="299"/>
      <c r="I12" s="299"/>
      <c r="J12" s="299"/>
      <c r="K12" s="295"/>
    </row>
    <row r="13" ht="15" customHeight="1">
      <c r="B13" s="298"/>
      <c r="C13" s="299"/>
      <c r="D13" s="297" t="s">
        <v>1099</v>
      </c>
      <c r="E13" s="297"/>
      <c r="F13" s="297"/>
      <c r="G13" s="297"/>
      <c r="H13" s="297"/>
      <c r="I13" s="297"/>
      <c r="J13" s="297"/>
      <c r="K13" s="295"/>
    </row>
    <row r="14" ht="15" customHeight="1">
      <c r="B14" s="298"/>
      <c r="C14" s="299"/>
      <c r="D14" s="297" t="s">
        <v>1100</v>
      </c>
      <c r="E14" s="297"/>
      <c r="F14" s="297"/>
      <c r="G14" s="297"/>
      <c r="H14" s="297"/>
      <c r="I14" s="297"/>
      <c r="J14" s="297"/>
      <c r="K14" s="295"/>
    </row>
    <row r="15" ht="15" customHeight="1">
      <c r="B15" s="298"/>
      <c r="C15" s="299"/>
      <c r="D15" s="297" t="s">
        <v>1101</v>
      </c>
      <c r="E15" s="297"/>
      <c r="F15" s="297"/>
      <c r="G15" s="297"/>
      <c r="H15" s="297"/>
      <c r="I15" s="297"/>
      <c r="J15" s="297"/>
      <c r="K15" s="295"/>
    </row>
    <row r="16" ht="15" customHeight="1">
      <c r="B16" s="298"/>
      <c r="C16" s="299"/>
      <c r="D16" s="299"/>
      <c r="E16" s="300" t="s">
        <v>74</v>
      </c>
      <c r="F16" s="297" t="s">
        <v>1102</v>
      </c>
      <c r="G16" s="297"/>
      <c r="H16" s="297"/>
      <c r="I16" s="297"/>
      <c r="J16" s="297"/>
      <c r="K16" s="295"/>
    </row>
    <row r="17" ht="15" customHeight="1">
      <c r="B17" s="298"/>
      <c r="C17" s="299"/>
      <c r="D17" s="299"/>
      <c r="E17" s="300" t="s">
        <v>1103</v>
      </c>
      <c r="F17" s="297" t="s">
        <v>1104</v>
      </c>
      <c r="G17" s="297"/>
      <c r="H17" s="297"/>
      <c r="I17" s="297"/>
      <c r="J17" s="297"/>
      <c r="K17" s="295"/>
    </row>
    <row r="18" ht="15" customHeight="1">
      <c r="B18" s="298"/>
      <c r="C18" s="299"/>
      <c r="D18" s="299"/>
      <c r="E18" s="300" t="s">
        <v>1105</v>
      </c>
      <c r="F18" s="297" t="s">
        <v>1106</v>
      </c>
      <c r="G18" s="297"/>
      <c r="H18" s="297"/>
      <c r="I18" s="297"/>
      <c r="J18" s="297"/>
      <c r="K18" s="295"/>
    </row>
    <row r="19" ht="15" customHeight="1">
      <c r="B19" s="298"/>
      <c r="C19" s="299"/>
      <c r="D19" s="299"/>
      <c r="E19" s="300" t="s">
        <v>1107</v>
      </c>
      <c r="F19" s="297" t="s">
        <v>1108</v>
      </c>
      <c r="G19" s="297"/>
      <c r="H19" s="297"/>
      <c r="I19" s="297"/>
      <c r="J19" s="297"/>
      <c r="K19" s="295"/>
    </row>
    <row r="20" ht="15" customHeight="1">
      <c r="B20" s="298"/>
      <c r="C20" s="299"/>
      <c r="D20" s="299"/>
      <c r="E20" s="300" t="s">
        <v>1109</v>
      </c>
      <c r="F20" s="297" t="s">
        <v>1110</v>
      </c>
      <c r="G20" s="297"/>
      <c r="H20" s="297"/>
      <c r="I20" s="297"/>
      <c r="J20" s="297"/>
      <c r="K20" s="295"/>
    </row>
    <row r="21" ht="15" customHeight="1">
      <c r="B21" s="298"/>
      <c r="C21" s="299"/>
      <c r="D21" s="299"/>
      <c r="E21" s="300" t="s">
        <v>1111</v>
      </c>
      <c r="F21" s="297" t="s">
        <v>1112</v>
      </c>
      <c r="G21" s="297"/>
      <c r="H21" s="297"/>
      <c r="I21" s="297"/>
      <c r="J21" s="297"/>
      <c r="K21" s="295"/>
    </row>
    <row r="22" ht="12.75" customHeight="1">
      <c r="B22" s="298"/>
      <c r="C22" s="299"/>
      <c r="D22" s="299"/>
      <c r="E22" s="299"/>
      <c r="F22" s="299"/>
      <c r="G22" s="299"/>
      <c r="H22" s="299"/>
      <c r="I22" s="299"/>
      <c r="J22" s="299"/>
      <c r="K22" s="295"/>
    </row>
    <row r="23" ht="15" customHeight="1">
      <c r="B23" s="298"/>
      <c r="C23" s="297" t="s">
        <v>1113</v>
      </c>
      <c r="D23" s="297"/>
      <c r="E23" s="297"/>
      <c r="F23" s="297"/>
      <c r="G23" s="297"/>
      <c r="H23" s="297"/>
      <c r="I23" s="297"/>
      <c r="J23" s="297"/>
      <c r="K23" s="295"/>
    </row>
    <row r="24" ht="15" customHeight="1">
      <c r="B24" s="298"/>
      <c r="C24" s="297" t="s">
        <v>1114</v>
      </c>
      <c r="D24" s="297"/>
      <c r="E24" s="297"/>
      <c r="F24" s="297"/>
      <c r="G24" s="297"/>
      <c r="H24" s="297"/>
      <c r="I24" s="297"/>
      <c r="J24" s="297"/>
      <c r="K24" s="295"/>
    </row>
    <row r="25" ht="15" customHeight="1">
      <c r="B25" s="298"/>
      <c r="C25" s="297"/>
      <c r="D25" s="297" t="s">
        <v>1115</v>
      </c>
      <c r="E25" s="297"/>
      <c r="F25" s="297"/>
      <c r="G25" s="297"/>
      <c r="H25" s="297"/>
      <c r="I25" s="297"/>
      <c r="J25" s="297"/>
      <c r="K25" s="295"/>
    </row>
    <row r="26" ht="15" customHeight="1">
      <c r="B26" s="298"/>
      <c r="C26" s="299"/>
      <c r="D26" s="297" t="s">
        <v>1116</v>
      </c>
      <c r="E26" s="297"/>
      <c r="F26" s="297"/>
      <c r="G26" s="297"/>
      <c r="H26" s="297"/>
      <c r="I26" s="297"/>
      <c r="J26" s="297"/>
      <c r="K26" s="295"/>
    </row>
    <row r="27" ht="12.75" customHeight="1">
      <c r="B27" s="298"/>
      <c r="C27" s="299"/>
      <c r="D27" s="299"/>
      <c r="E27" s="299"/>
      <c r="F27" s="299"/>
      <c r="G27" s="299"/>
      <c r="H27" s="299"/>
      <c r="I27" s="299"/>
      <c r="J27" s="299"/>
      <c r="K27" s="295"/>
    </row>
    <row r="28" ht="15" customHeight="1">
      <c r="B28" s="298"/>
      <c r="C28" s="299"/>
      <c r="D28" s="297" t="s">
        <v>1117</v>
      </c>
      <c r="E28" s="297"/>
      <c r="F28" s="297"/>
      <c r="G28" s="297"/>
      <c r="H28" s="297"/>
      <c r="I28" s="297"/>
      <c r="J28" s="297"/>
      <c r="K28" s="295"/>
    </row>
    <row r="29" ht="15" customHeight="1">
      <c r="B29" s="298"/>
      <c r="C29" s="299"/>
      <c r="D29" s="297" t="s">
        <v>1118</v>
      </c>
      <c r="E29" s="297"/>
      <c r="F29" s="297"/>
      <c r="G29" s="297"/>
      <c r="H29" s="297"/>
      <c r="I29" s="297"/>
      <c r="J29" s="297"/>
      <c r="K29" s="295"/>
    </row>
    <row r="30" ht="12.75" customHeight="1">
      <c r="B30" s="298"/>
      <c r="C30" s="299"/>
      <c r="D30" s="299"/>
      <c r="E30" s="299"/>
      <c r="F30" s="299"/>
      <c r="G30" s="299"/>
      <c r="H30" s="299"/>
      <c r="I30" s="299"/>
      <c r="J30" s="299"/>
      <c r="K30" s="295"/>
    </row>
    <row r="31" ht="15" customHeight="1">
      <c r="B31" s="298"/>
      <c r="C31" s="299"/>
      <c r="D31" s="297" t="s">
        <v>1119</v>
      </c>
      <c r="E31" s="297"/>
      <c r="F31" s="297"/>
      <c r="G31" s="297"/>
      <c r="H31" s="297"/>
      <c r="I31" s="297"/>
      <c r="J31" s="297"/>
      <c r="K31" s="295"/>
    </row>
    <row r="32" ht="15" customHeight="1">
      <c r="B32" s="298"/>
      <c r="C32" s="299"/>
      <c r="D32" s="297" t="s">
        <v>1120</v>
      </c>
      <c r="E32" s="297"/>
      <c r="F32" s="297"/>
      <c r="G32" s="297"/>
      <c r="H32" s="297"/>
      <c r="I32" s="297"/>
      <c r="J32" s="297"/>
      <c r="K32" s="295"/>
    </row>
    <row r="33" ht="15" customHeight="1">
      <c r="B33" s="298"/>
      <c r="C33" s="299"/>
      <c r="D33" s="297" t="s">
        <v>1121</v>
      </c>
      <c r="E33" s="297"/>
      <c r="F33" s="297"/>
      <c r="G33" s="297"/>
      <c r="H33" s="297"/>
      <c r="I33" s="297"/>
      <c r="J33" s="297"/>
      <c r="K33" s="295"/>
    </row>
    <row r="34" ht="15" customHeight="1">
      <c r="B34" s="298"/>
      <c r="C34" s="299"/>
      <c r="D34" s="297"/>
      <c r="E34" s="301" t="s">
        <v>142</v>
      </c>
      <c r="F34" s="297"/>
      <c r="G34" s="297" t="s">
        <v>1122</v>
      </c>
      <c r="H34" s="297"/>
      <c r="I34" s="297"/>
      <c r="J34" s="297"/>
      <c r="K34" s="295"/>
    </row>
    <row r="35" ht="30.75" customHeight="1">
      <c r="B35" s="298"/>
      <c r="C35" s="299"/>
      <c r="D35" s="297"/>
      <c r="E35" s="301" t="s">
        <v>1123</v>
      </c>
      <c r="F35" s="297"/>
      <c r="G35" s="297" t="s">
        <v>1124</v>
      </c>
      <c r="H35" s="297"/>
      <c r="I35" s="297"/>
      <c r="J35" s="297"/>
      <c r="K35" s="295"/>
    </row>
    <row r="36" ht="15" customHeight="1">
      <c r="B36" s="298"/>
      <c r="C36" s="299"/>
      <c r="D36" s="297"/>
      <c r="E36" s="301" t="s">
        <v>51</v>
      </c>
      <c r="F36" s="297"/>
      <c r="G36" s="297" t="s">
        <v>1125</v>
      </c>
      <c r="H36" s="297"/>
      <c r="I36" s="297"/>
      <c r="J36" s="297"/>
      <c r="K36" s="295"/>
    </row>
    <row r="37" ht="15" customHeight="1">
      <c r="B37" s="298"/>
      <c r="C37" s="299"/>
      <c r="D37" s="297"/>
      <c r="E37" s="301" t="s">
        <v>143</v>
      </c>
      <c r="F37" s="297"/>
      <c r="G37" s="297" t="s">
        <v>1126</v>
      </c>
      <c r="H37" s="297"/>
      <c r="I37" s="297"/>
      <c r="J37" s="297"/>
      <c r="K37" s="295"/>
    </row>
    <row r="38" ht="15" customHeight="1">
      <c r="B38" s="298"/>
      <c r="C38" s="299"/>
      <c r="D38" s="297"/>
      <c r="E38" s="301" t="s">
        <v>144</v>
      </c>
      <c r="F38" s="297"/>
      <c r="G38" s="297" t="s">
        <v>1127</v>
      </c>
      <c r="H38" s="297"/>
      <c r="I38" s="297"/>
      <c r="J38" s="297"/>
      <c r="K38" s="295"/>
    </row>
    <row r="39" ht="15" customHeight="1">
      <c r="B39" s="298"/>
      <c r="C39" s="299"/>
      <c r="D39" s="297"/>
      <c r="E39" s="301" t="s">
        <v>145</v>
      </c>
      <c r="F39" s="297"/>
      <c r="G39" s="297" t="s">
        <v>1128</v>
      </c>
      <c r="H39" s="297"/>
      <c r="I39" s="297"/>
      <c r="J39" s="297"/>
      <c r="K39" s="295"/>
    </row>
    <row r="40" ht="15" customHeight="1">
      <c r="B40" s="298"/>
      <c r="C40" s="299"/>
      <c r="D40" s="297"/>
      <c r="E40" s="301" t="s">
        <v>1129</v>
      </c>
      <c r="F40" s="297"/>
      <c r="G40" s="297" t="s">
        <v>1130</v>
      </c>
      <c r="H40" s="297"/>
      <c r="I40" s="297"/>
      <c r="J40" s="297"/>
      <c r="K40" s="295"/>
    </row>
    <row r="41" ht="15" customHeight="1">
      <c r="B41" s="298"/>
      <c r="C41" s="299"/>
      <c r="D41" s="297"/>
      <c r="E41" s="301"/>
      <c r="F41" s="297"/>
      <c r="G41" s="297" t="s">
        <v>1131</v>
      </c>
      <c r="H41" s="297"/>
      <c r="I41" s="297"/>
      <c r="J41" s="297"/>
      <c r="K41" s="295"/>
    </row>
    <row r="42" ht="15" customHeight="1">
      <c r="B42" s="298"/>
      <c r="C42" s="299"/>
      <c r="D42" s="297"/>
      <c r="E42" s="301" t="s">
        <v>1132</v>
      </c>
      <c r="F42" s="297"/>
      <c r="G42" s="297" t="s">
        <v>1133</v>
      </c>
      <c r="H42" s="297"/>
      <c r="I42" s="297"/>
      <c r="J42" s="297"/>
      <c r="K42" s="295"/>
    </row>
    <row r="43" ht="15" customHeight="1">
      <c r="B43" s="298"/>
      <c r="C43" s="299"/>
      <c r="D43" s="297"/>
      <c r="E43" s="301" t="s">
        <v>147</v>
      </c>
      <c r="F43" s="297"/>
      <c r="G43" s="297" t="s">
        <v>1134</v>
      </c>
      <c r="H43" s="297"/>
      <c r="I43" s="297"/>
      <c r="J43" s="297"/>
      <c r="K43" s="295"/>
    </row>
    <row r="44" ht="12.75" customHeight="1">
      <c r="B44" s="298"/>
      <c r="C44" s="299"/>
      <c r="D44" s="297"/>
      <c r="E44" s="297"/>
      <c r="F44" s="297"/>
      <c r="G44" s="297"/>
      <c r="H44" s="297"/>
      <c r="I44" s="297"/>
      <c r="J44" s="297"/>
      <c r="K44" s="295"/>
    </row>
    <row r="45" ht="15" customHeight="1">
      <c r="B45" s="298"/>
      <c r="C45" s="299"/>
      <c r="D45" s="297" t="s">
        <v>1135</v>
      </c>
      <c r="E45" s="297"/>
      <c r="F45" s="297"/>
      <c r="G45" s="297"/>
      <c r="H45" s="297"/>
      <c r="I45" s="297"/>
      <c r="J45" s="297"/>
      <c r="K45" s="295"/>
    </row>
    <row r="46" ht="15" customHeight="1">
      <c r="B46" s="298"/>
      <c r="C46" s="299"/>
      <c r="D46" s="299"/>
      <c r="E46" s="297" t="s">
        <v>1136</v>
      </c>
      <c r="F46" s="297"/>
      <c r="G46" s="297"/>
      <c r="H46" s="297"/>
      <c r="I46" s="297"/>
      <c r="J46" s="297"/>
      <c r="K46" s="295"/>
    </row>
    <row r="47" ht="15" customHeight="1">
      <c r="B47" s="298"/>
      <c r="C47" s="299"/>
      <c r="D47" s="299"/>
      <c r="E47" s="297" t="s">
        <v>1137</v>
      </c>
      <c r="F47" s="297"/>
      <c r="G47" s="297"/>
      <c r="H47" s="297"/>
      <c r="I47" s="297"/>
      <c r="J47" s="297"/>
      <c r="K47" s="295"/>
    </row>
    <row r="48" ht="15" customHeight="1">
      <c r="B48" s="298"/>
      <c r="C48" s="299"/>
      <c r="D48" s="299"/>
      <c r="E48" s="297" t="s">
        <v>1138</v>
      </c>
      <c r="F48" s="297"/>
      <c r="G48" s="297"/>
      <c r="H48" s="297"/>
      <c r="I48" s="297"/>
      <c r="J48" s="297"/>
      <c r="K48" s="295"/>
    </row>
    <row r="49" ht="15" customHeight="1">
      <c r="B49" s="298"/>
      <c r="C49" s="299"/>
      <c r="D49" s="297" t="s">
        <v>1139</v>
      </c>
      <c r="E49" s="297"/>
      <c r="F49" s="297"/>
      <c r="G49" s="297"/>
      <c r="H49" s="297"/>
      <c r="I49" s="297"/>
      <c r="J49" s="297"/>
      <c r="K49" s="295"/>
    </row>
    <row r="50" ht="25.5" customHeight="1">
      <c r="B50" s="293"/>
      <c r="C50" s="294" t="s">
        <v>1140</v>
      </c>
      <c r="D50" s="294"/>
      <c r="E50" s="294"/>
      <c r="F50" s="294"/>
      <c r="G50" s="294"/>
      <c r="H50" s="294"/>
      <c r="I50" s="294"/>
      <c r="J50" s="294"/>
      <c r="K50" s="295"/>
    </row>
    <row r="51" ht="5.25" customHeight="1">
      <c r="B51" s="293"/>
      <c r="C51" s="296"/>
      <c r="D51" s="296"/>
      <c r="E51" s="296"/>
      <c r="F51" s="296"/>
      <c r="G51" s="296"/>
      <c r="H51" s="296"/>
      <c r="I51" s="296"/>
      <c r="J51" s="296"/>
      <c r="K51" s="295"/>
    </row>
    <row r="52" ht="15" customHeight="1">
      <c r="B52" s="293"/>
      <c r="C52" s="297" t="s">
        <v>1141</v>
      </c>
      <c r="D52" s="297"/>
      <c r="E52" s="297"/>
      <c r="F52" s="297"/>
      <c r="G52" s="297"/>
      <c r="H52" s="297"/>
      <c r="I52" s="297"/>
      <c r="J52" s="297"/>
      <c r="K52" s="295"/>
    </row>
    <row r="53" ht="15" customHeight="1">
      <c r="B53" s="293"/>
      <c r="C53" s="297" t="s">
        <v>1142</v>
      </c>
      <c r="D53" s="297"/>
      <c r="E53" s="297"/>
      <c r="F53" s="297"/>
      <c r="G53" s="297"/>
      <c r="H53" s="297"/>
      <c r="I53" s="297"/>
      <c r="J53" s="297"/>
      <c r="K53" s="295"/>
    </row>
    <row r="54" ht="12.75" customHeight="1">
      <c r="B54" s="293"/>
      <c r="C54" s="297"/>
      <c r="D54" s="297"/>
      <c r="E54" s="297"/>
      <c r="F54" s="297"/>
      <c r="G54" s="297"/>
      <c r="H54" s="297"/>
      <c r="I54" s="297"/>
      <c r="J54" s="297"/>
      <c r="K54" s="295"/>
    </row>
    <row r="55" ht="15" customHeight="1">
      <c r="B55" s="293"/>
      <c r="C55" s="297" t="s">
        <v>1143</v>
      </c>
      <c r="D55" s="297"/>
      <c r="E55" s="297"/>
      <c r="F55" s="297"/>
      <c r="G55" s="297"/>
      <c r="H55" s="297"/>
      <c r="I55" s="297"/>
      <c r="J55" s="297"/>
      <c r="K55" s="295"/>
    </row>
    <row r="56" ht="15" customHeight="1">
      <c r="B56" s="293"/>
      <c r="C56" s="299"/>
      <c r="D56" s="297" t="s">
        <v>1144</v>
      </c>
      <c r="E56" s="297"/>
      <c r="F56" s="297"/>
      <c r="G56" s="297"/>
      <c r="H56" s="297"/>
      <c r="I56" s="297"/>
      <c r="J56" s="297"/>
      <c r="K56" s="295"/>
    </row>
    <row r="57" ht="15" customHeight="1">
      <c r="B57" s="293"/>
      <c r="C57" s="299"/>
      <c r="D57" s="297" t="s">
        <v>1145</v>
      </c>
      <c r="E57" s="297"/>
      <c r="F57" s="297"/>
      <c r="G57" s="297"/>
      <c r="H57" s="297"/>
      <c r="I57" s="297"/>
      <c r="J57" s="297"/>
      <c r="K57" s="295"/>
    </row>
    <row r="58" ht="15" customHeight="1">
      <c r="B58" s="293"/>
      <c r="C58" s="299"/>
      <c r="D58" s="297" t="s">
        <v>1146</v>
      </c>
      <c r="E58" s="297"/>
      <c r="F58" s="297"/>
      <c r="G58" s="297"/>
      <c r="H58" s="297"/>
      <c r="I58" s="297"/>
      <c r="J58" s="297"/>
      <c r="K58" s="295"/>
    </row>
    <row r="59" ht="15" customHeight="1">
      <c r="B59" s="293"/>
      <c r="C59" s="299"/>
      <c r="D59" s="297" t="s">
        <v>1147</v>
      </c>
      <c r="E59" s="297"/>
      <c r="F59" s="297"/>
      <c r="G59" s="297"/>
      <c r="H59" s="297"/>
      <c r="I59" s="297"/>
      <c r="J59" s="297"/>
      <c r="K59" s="295"/>
    </row>
    <row r="60" ht="15" customHeight="1">
      <c r="B60" s="293"/>
      <c r="C60" s="299"/>
      <c r="D60" s="302" t="s">
        <v>1148</v>
      </c>
      <c r="E60" s="302"/>
      <c r="F60" s="302"/>
      <c r="G60" s="302"/>
      <c r="H60" s="302"/>
      <c r="I60" s="302"/>
      <c r="J60" s="302"/>
      <c r="K60" s="295"/>
    </row>
    <row r="61" ht="15" customHeight="1">
      <c r="B61" s="293"/>
      <c r="C61" s="299"/>
      <c r="D61" s="297" t="s">
        <v>1149</v>
      </c>
      <c r="E61" s="297"/>
      <c r="F61" s="297"/>
      <c r="G61" s="297"/>
      <c r="H61" s="297"/>
      <c r="I61" s="297"/>
      <c r="J61" s="297"/>
      <c r="K61" s="295"/>
    </row>
    <row r="62" ht="12.75" customHeight="1">
      <c r="B62" s="293"/>
      <c r="C62" s="299"/>
      <c r="D62" s="299"/>
      <c r="E62" s="303"/>
      <c r="F62" s="299"/>
      <c r="G62" s="299"/>
      <c r="H62" s="299"/>
      <c r="I62" s="299"/>
      <c r="J62" s="299"/>
      <c r="K62" s="295"/>
    </row>
    <row r="63" ht="15" customHeight="1">
      <c r="B63" s="293"/>
      <c r="C63" s="299"/>
      <c r="D63" s="297" t="s">
        <v>1150</v>
      </c>
      <c r="E63" s="297"/>
      <c r="F63" s="297"/>
      <c r="G63" s="297"/>
      <c r="H63" s="297"/>
      <c r="I63" s="297"/>
      <c r="J63" s="297"/>
      <c r="K63" s="295"/>
    </row>
    <row r="64" ht="15" customHeight="1">
      <c r="B64" s="293"/>
      <c r="C64" s="299"/>
      <c r="D64" s="302" t="s">
        <v>1151</v>
      </c>
      <c r="E64" s="302"/>
      <c r="F64" s="302"/>
      <c r="G64" s="302"/>
      <c r="H64" s="302"/>
      <c r="I64" s="302"/>
      <c r="J64" s="302"/>
      <c r="K64" s="295"/>
    </row>
    <row r="65" ht="15" customHeight="1">
      <c r="B65" s="293"/>
      <c r="C65" s="299"/>
      <c r="D65" s="297" t="s">
        <v>1152</v>
      </c>
      <c r="E65" s="297"/>
      <c r="F65" s="297"/>
      <c r="G65" s="297"/>
      <c r="H65" s="297"/>
      <c r="I65" s="297"/>
      <c r="J65" s="297"/>
      <c r="K65" s="295"/>
    </row>
    <row r="66" ht="15" customHeight="1">
      <c r="B66" s="293"/>
      <c r="C66" s="299"/>
      <c r="D66" s="297" t="s">
        <v>1153</v>
      </c>
      <c r="E66" s="297"/>
      <c r="F66" s="297"/>
      <c r="G66" s="297"/>
      <c r="H66" s="297"/>
      <c r="I66" s="297"/>
      <c r="J66" s="297"/>
      <c r="K66" s="295"/>
    </row>
    <row r="67" ht="15" customHeight="1">
      <c r="B67" s="293"/>
      <c r="C67" s="299"/>
      <c r="D67" s="297" t="s">
        <v>1154</v>
      </c>
      <c r="E67" s="297"/>
      <c r="F67" s="297"/>
      <c r="G67" s="297"/>
      <c r="H67" s="297"/>
      <c r="I67" s="297"/>
      <c r="J67" s="297"/>
      <c r="K67" s="295"/>
    </row>
    <row r="68" ht="15" customHeight="1">
      <c r="B68" s="293"/>
      <c r="C68" s="299"/>
      <c r="D68" s="297" t="s">
        <v>1155</v>
      </c>
      <c r="E68" s="297"/>
      <c r="F68" s="297"/>
      <c r="G68" s="297"/>
      <c r="H68" s="297"/>
      <c r="I68" s="297"/>
      <c r="J68" s="297"/>
      <c r="K68" s="295"/>
    </row>
    <row r="69" ht="12.75" customHeight="1">
      <c r="B69" s="304"/>
      <c r="C69" s="305"/>
      <c r="D69" s="305"/>
      <c r="E69" s="305"/>
      <c r="F69" s="305"/>
      <c r="G69" s="305"/>
      <c r="H69" s="305"/>
      <c r="I69" s="305"/>
      <c r="J69" s="305"/>
      <c r="K69" s="306"/>
    </row>
    <row r="70" ht="18.75" customHeight="1">
      <c r="B70" s="307"/>
      <c r="C70" s="307"/>
      <c r="D70" s="307"/>
      <c r="E70" s="307"/>
      <c r="F70" s="307"/>
      <c r="G70" s="307"/>
      <c r="H70" s="307"/>
      <c r="I70" s="307"/>
      <c r="J70" s="307"/>
      <c r="K70" s="308"/>
    </row>
    <row r="71" ht="18.75" customHeight="1">
      <c r="B71" s="308"/>
      <c r="C71" s="308"/>
      <c r="D71" s="308"/>
      <c r="E71" s="308"/>
      <c r="F71" s="308"/>
      <c r="G71" s="308"/>
      <c r="H71" s="308"/>
      <c r="I71" s="308"/>
      <c r="J71" s="308"/>
      <c r="K71" s="308"/>
    </row>
    <row r="72" ht="7.5" customHeight="1">
      <c r="B72" s="309"/>
      <c r="C72" s="310"/>
      <c r="D72" s="310"/>
      <c r="E72" s="310"/>
      <c r="F72" s="310"/>
      <c r="G72" s="310"/>
      <c r="H72" s="310"/>
      <c r="I72" s="310"/>
      <c r="J72" s="310"/>
      <c r="K72" s="311"/>
    </row>
    <row r="73" ht="45" customHeight="1">
      <c r="B73" s="312"/>
      <c r="C73" s="313" t="s">
        <v>81</v>
      </c>
      <c r="D73" s="313"/>
      <c r="E73" s="313"/>
      <c r="F73" s="313"/>
      <c r="G73" s="313"/>
      <c r="H73" s="313"/>
      <c r="I73" s="313"/>
      <c r="J73" s="313"/>
      <c r="K73" s="314"/>
    </row>
    <row r="74" ht="17.25" customHeight="1">
      <c r="B74" s="312"/>
      <c r="C74" s="315" t="s">
        <v>1156</v>
      </c>
      <c r="D74" s="315"/>
      <c r="E74" s="315"/>
      <c r="F74" s="315" t="s">
        <v>1157</v>
      </c>
      <c r="G74" s="316"/>
      <c r="H74" s="315" t="s">
        <v>143</v>
      </c>
      <c r="I74" s="315" t="s">
        <v>55</v>
      </c>
      <c r="J74" s="315" t="s">
        <v>1158</v>
      </c>
      <c r="K74" s="314"/>
    </row>
    <row r="75" ht="17.25" customHeight="1">
      <c r="B75" s="312"/>
      <c r="C75" s="317" t="s">
        <v>1159</v>
      </c>
      <c r="D75" s="317"/>
      <c r="E75" s="317"/>
      <c r="F75" s="318" t="s">
        <v>1160</v>
      </c>
      <c r="G75" s="319"/>
      <c r="H75" s="317"/>
      <c r="I75" s="317"/>
      <c r="J75" s="317" t="s">
        <v>1161</v>
      </c>
      <c r="K75" s="314"/>
    </row>
    <row r="76" ht="5.25" customHeight="1">
      <c r="B76" s="312"/>
      <c r="C76" s="320"/>
      <c r="D76" s="320"/>
      <c r="E76" s="320"/>
      <c r="F76" s="320"/>
      <c r="G76" s="321"/>
      <c r="H76" s="320"/>
      <c r="I76" s="320"/>
      <c r="J76" s="320"/>
      <c r="K76" s="314"/>
    </row>
    <row r="77" ht="15" customHeight="1">
      <c r="B77" s="312"/>
      <c r="C77" s="301" t="s">
        <v>51</v>
      </c>
      <c r="D77" s="320"/>
      <c r="E77" s="320"/>
      <c r="F77" s="322" t="s">
        <v>1162</v>
      </c>
      <c r="G77" s="321"/>
      <c r="H77" s="301" t="s">
        <v>1163</v>
      </c>
      <c r="I77" s="301" t="s">
        <v>1164</v>
      </c>
      <c r="J77" s="301">
        <v>20</v>
      </c>
      <c r="K77" s="314"/>
    </row>
    <row r="78" ht="15" customHeight="1">
      <c r="B78" s="312"/>
      <c r="C78" s="301" t="s">
        <v>1165</v>
      </c>
      <c r="D78" s="301"/>
      <c r="E78" s="301"/>
      <c r="F78" s="322" t="s">
        <v>1162</v>
      </c>
      <c r="G78" s="321"/>
      <c r="H78" s="301" t="s">
        <v>1166</v>
      </c>
      <c r="I78" s="301" t="s">
        <v>1164</v>
      </c>
      <c r="J78" s="301">
        <v>120</v>
      </c>
      <c r="K78" s="314"/>
    </row>
    <row r="79" ht="15" customHeight="1">
      <c r="B79" s="323"/>
      <c r="C79" s="301" t="s">
        <v>1167</v>
      </c>
      <c r="D79" s="301"/>
      <c r="E79" s="301"/>
      <c r="F79" s="322" t="s">
        <v>1168</v>
      </c>
      <c r="G79" s="321"/>
      <c r="H79" s="301" t="s">
        <v>1169</v>
      </c>
      <c r="I79" s="301" t="s">
        <v>1164</v>
      </c>
      <c r="J79" s="301">
        <v>50</v>
      </c>
      <c r="K79" s="314"/>
    </row>
    <row r="80" ht="15" customHeight="1">
      <c r="B80" s="323"/>
      <c r="C80" s="301" t="s">
        <v>1170</v>
      </c>
      <c r="D80" s="301"/>
      <c r="E80" s="301"/>
      <c r="F80" s="322" t="s">
        <v>1162</v>
      </c>
      <c r="G80" s="321"/>
      <c r="H80" s="301" t="s">
        <v>1171</v>
      </c>
      <c r="I80" s="301" t="s">
        <v>1172</v>
      </c>
      <c r="J80" s="301"/>
      <c r="K80" s="314"/>
    </row>
    <row r="81" ht="15" customHeight="1">
      <c r="B81" s="323"/>
      <c r="C81" s="324" t="s">
        <v>1173</v>
      </c>
      <c r="D81" s="324"/>
      <c r="E81" s="324"/>
      <c r="F81" s="325" t="s">
        <v>1168</v>
      </c>
      <c r="G81" s="324"/>
      <c r="H81" s="324" t="s">
        <v>1174</v>
      </c>
      <c r="I81" s="324" t="s">
        <v>1164</v>
      </c>
      <c r="J81" s="324">
        <v>15</v>
      </c>
      <c r="K81" s="314"/>
    </row>
    <row r="82" ht="15" customHeight="1">
      <c r="B82" s="323"/>
      <c r="C82" s="324" t="s">
        <v>1175</v>
      </c>
      <c r="D82" s="324"/>
      <c r="E82" s="324"/>
      <c r="F82" s="325" t="s">
        <v>1168</v>
      </c>
      <c r="G82" s="324"/>
      <c r="H82" s="324" t="s">
        <v>1176</v>
      </c>
      <c r="I82" s="324" t="s">
        <v>1164</v>
      </c>
      <c r="J82" s="324">
        <v>15</v>
      </c>
      <c r="K82" s="314"/>
    </row>
    <row r="83" ht="15" customHeight="1">
      <c r="B83" s="323"/>
      <c r="C83" s="324" t="s">
        <v>1177</v>
      </c>
      <c r="D83" s="324"/>
      <c r="E83" s="324"/>
      <c r="F83" s="325" t="s">
        <v>1168</v>
      </c>
      <c r="G83" s="324"/>
      <c r="H83" s="324" t="s">
        <v>1178</v>
      </c>
      <c r="I83" s="324" t="s">
        <v>1164</v>
      </c>
      <c r="J83" s="324">
        <v>20</v>
      </c>
      <c r="K83" s="314"/>
    </row>
    <row r="84" ht="15" customHeight="1">
      <c r="B84" s="323"/>
      <c r="C84" s="324" t="s">
        <v>1179</v>
      </c>
      <c r="D84" s="324"/>
      <c r="E84" s="324"/>
      <c r="F84" s="325" t="s">
        <v>1168</v>
      </c>
      <c r="G84" s="324"/>
      <c r="H84" s="324" t="s">
        <v>1180</v>
      </c>
      <c r="I84" s="324" t="s">
        <v>1164</v>
      </c>
      <c r="J84" s="324">
        <v>20</v>
      </c>
      <c r="K84" s="314"/>
    </row>
    <row r="85" ht="15" customHeight="1">
      <c r="B85" s="323"/>
      <c r="C85" s="301" t="s">
        <v>1181</v>
      </c>
      <c r="D85" s="301"/>
      <c r="E85" s="301"/>
      <c r="F85" s="322" t="s">
        <v>1168</v>
      </c>
      <c r="G85" s="321"/>
      <c r="H85" s="301" t="s">
        <v>1182</v>
      </c>
      <c r="I85" s="301" t="s">
        <v>1164</v>
      </c>
      <c r="J85" s="301">
        <v>50</v>
      </c>
      <c r="K85" s="314"/>
    </row>
    <row r="86" ht="15" customHeight="1">
      <c r="B86" s="323"/>
      <c r="C86" s="301" t="s">
        <v>1183</v>
      </c>
      <c r="D86" s="301"/>
      <c r="E86" s="301"/>
      <c r="F86" s="322" t="s">
        <v>1168</v>
      </c>
      <c r="G86" s="321"/>
      <c r="H86" s="301" t="s">
        <v>1184</v>
      </c>
      <c r="I86" s="301" t="s">
        <v>1164</v>
      </c>
      <c r="J86" s="301">
        <v>20</v>
      </c>
      <c r="K86" s="314"/>
    </row>
    <row r="87" ht="15" customHeight="1">
      <c r="B87" s="323"/>
      <c r="C87" s="301" t="s">
        <v>1185</v>
      </c>
      <c r="D87" s="301"/>
      <c r="E87" s="301"/>
      <c r="F87" s="322" t="s">
        <v>1168</v>
      </c>
      <c r="G87" s="321"/>
      <c r="H87" s="301" t="s">
        <v>1186</v>
      </c>
      <c r="I87" s="301" t="s">
        <v>1164</v>
      </c>
      <c r="J87" s="301">
        <v>20</v>
      </c>
      <c r="K87" s="314"/>
    </row>
    <row r="88" ht="15" customHeight="1">
      <c r="B88" s="323"/>
      <c r="C88" s="301" t="s">
        <v>1187</v>
      </c>
      <c r="D88" s="301"/>
      <c r="E88" s="301"/>
      <c r="F88" s="322" t="s">
        <v>1168</v>
      </c>
      <c r="G88" s="321"/>
      <c r="H88" s="301" t="s">
        <v>1188</v>
      </c>
      <c r="I88" s="301" t="s">
        <v>1164</v>
      </c>
      <c r="J88" s="301">
        <v>50</v>
      </c>
      <c r="K88" s="314"/>
    </row>
    <row r="89" ht="15" customHeight="1">
      <c r="B89" s="323"/>
      <c r="C89" s="301" t="s">
        <v>1189</v>
      </c>
      <c r="D89" s="301"/>
      <c r="E89" s="301"/>
      <c r="F89" s="322" t="s">
        <v>1168</v>
      </c>
      <c r="G89" s="321"/>
      <c r="H89" s="301" t="s">
        <v>1189</v>
      </c>
      <c r="I89" s="301" t="s">
        <v>1164</v>
      </c>
      <c r="J89" s="301">
        <v>50</v>
      </c>
      <c r="K89" s="314"/>
    </row>
    <row r="90" ht="15" customHeight="1">
      <c r="B90" s="323"/>
      <c r="C90" s="301" t="s">
        <v>148</v>
      </c>
      <c r="D90" s="301"/>
      <c r="E90" s="301"/>
      <c r="F90" s="322" t="s">
        <v>1168</v>
      </c>
      <c r="G90" s="321"/>
      <c r="H90" s="301" t="s">
        <v>1190</v>
      </c>
      <c r="I90" s="301" t="s">
        <v>1164</v>
      </c>
      <c r="J90" s="301">
        <v>255</v>
      </c>
      <c r="K90" s="314"/>
    </row>
    <row r="91" ht="15" customHeight="1">
      <c r="B91" s="323"/>
      <c r="C91" s="301" t="s">
        <v>1191</v>
      </c>
      <c r="D91" s="301"/>
      <c r="E91" s="301"/>
      <c r="F91" s="322" t="s">
        <v>1162</v>
      </c>
      <c r="G91" s="321"/>
      <c r="H91" s="301" t="s">
        <v>1192</v>
      </c>
      <c r="I91" s="301" t="s">
        <v>1193</v>
      </c>
      <c r="J91" s="301"/>
      <c r="K91" s="314"/>
    </row>
    <row r="92" ht="15" customHeight="1">
      <c r="B92" s="323"/>
      <c r="C92" s="301" t="s">
        <v>1194</v>
      </c>
      <c r="D92" s="301"/>
      <c r="E92" s="301"/>
      <c r="F92" s="322" t="s">
        <v>1162</v>
      </c>
      <c r="G92" s="321"/>
      <c r="H92" s="301" t="s">
        <v>1195</v>
      </c>
      <c r="I92" s="301" t="s">
        <v>1196</v>
      </c>
      <c r="J92" s="301"/>
      <c r="K92" s="314"/>
    </row>
    <row r="93" ht="15" customHeight="1">
      <c r="B93" s="323"/>
      <c r="C93" s="301" t="s">
        <v>1197</v>
      </c>
      <c r="D93" s="301"/>
      <c r="E93" s="301"/>
      <c r="F93" s="322" t="s">
        <v>1162</v>
      </c>
      <c r="G93" s="321"/>
      <c r="H93" s="301" t="s">
        <v>1197</v>
      </c>
      <c r="I93" s="301" t="s">
        <v>1196</v>
      </c>
      <c r="J93" s="301"/>
      <c r="K93" s="314"/>
    </row>
    <row r="94" ht="15" customHeight="1">
      <c r="B94" s="323"/>
      <c r="C94" s="301" t="s">
        <v>36</v>
      </c>
      <c r="D94" s="301"/>
      <c r="E94" s="301"/>
      <c r="F94" s="322" t="s">
        <v>1162</v>
      </c>
      <c r="G94" s="321"/>
      <c r="H94" s="301" t="s">
        <v>1198</v>
      </c>
      <c r="I94" s="301" t="s">
        <v>1196</v>
      </c>
      <c r="J94" s="301"/>
      <c r="K94" s="314"/>
    </row>
    <row r="95" ht="15" customHeight="1">
      <c r="B95" s="323"/>
      <c r="C95" s="301" t="s">
        <v>46</v>
      </c>
      <c r="D95" s="301"/>
      <c r="E95" s="301"/>
      <c r="F95" s="322" t="s">
        <v>1162</v>
      </c>
      <c r="G95" s="321"/>
      <c r="H95" s="301" t="s">
        <v>1199</v>
      </c>
      <c r="I95" s="301" t="s">
        <v>1196</v>
      </c>
      <c r="J95" s="301"/>
      <c r="K95" s="314"/>
    </row>
    <row r="96" ht="15" customHeight="1">
      <c r="B96" s="326"/>
      <c r="C96" s="327"/>
      <c r="D96" s="327"/>
      <c r="E96" s="327"/>
      <c r="F96" s="327"/>
      <c r="G96" s="327"/>
      <c r="H96" s="327"/>
      <c r="I96" s="327"/>
      <c r="J96" s="327"/>
      <c r="K96" s="328"/>
    </row>
    <row r="97" ht="18.75" customHeight="1">
      <c r="B97" s="329"/>
      <c r="C97" s="330"/>
      <c r="D97" s="330"/>
      <c r="E97" s="330"/>
      <c r="F97" s="330"/>
      <c r="G97" s="330"/>
      <c r="H97" s="330"/>
      <c r="I97" s="330"/>
      <c r="J97" s="330"/>
      <c r="K97" s="329"/>
    </row>
    <row r="98" ht="18.75" customHeight="1">
      <c r="B98" s="308"/>
      <c r="C98" s="308"/>
      <c r="D98" s="308"/>
      <c r="E98" s="308"/>
      <c r="F98" s="308"/>
      <c r="G98" s="308"/>
      <c r="H98" s="308"/>
      <c r="I98" s="308"/>
      <c r="J98" s="308"/>
      <c r="K98" s="308"/>
    </row>
    <row r="99" ht="7.5" customHeight="1">
      <c r="B99" s="309"/>
      <c r="C99" s="310"/>
      <c r="D99" s="310"/>
      <c r="E99" s="310"/>
      <c r="F99" s="310"/>
      <c r="G99" s="310"/>
      <c r="H99" s="310"/>
      <c r="I99" s="310"/>
      <c r="J99" s="310"/>
      <c r="K99" s="311"/>
    </row>
    <row r="100" ht="45" customHeight="1">
      <c r="B100" s="312"/>
      <c r="C100" s="313" t="s">
        <v>1200</v>
      </c>
      <c r="D100" s="313"/>
      <c r="E100" s="313"/>
      <c r="F100" s="313"/>
      <c r="G100" s="313"/>
      <c r="H100" s="313"/>
      <c r="I100" s="313"/>
      <c r="J100" s="313"/>
      <c r="K100" s="314"/>
    </row>
    <row r="101" ht="17.25" customHeight="1">
      <c r="B101" s="312"/>
      <c r="C101" s="315" t="s">
        <v>1156</v>
      </c>
      <c r="D101" s="315"/>
      <c r="E101" s="315"/>
      <c r="F101" s="315" t="s">
        <v>1157</v>
      </c>
      <c r="G101" s="316"/>
      <c r="H101" s="315" t="s">
        <v>143</v>
      </c>
      <c r="I101" s="315" t="s">
        <v>55</v>
      </c>
      <c r="J101" s="315" t="s">
        <v>1158</v>
      </c>
      <c r="K101" s="314"/>
    </row>
    <row r="102" ht="17.25" customHeight="1">
      <c r="B102" s="312"/>
      <c r="C102" s="317" t="s">
        <v>1159</v>
      </c>
      <c r="D102" s="317"/>
      <c r="E102" s="317"/>
      <c r="F102" s="318" t="s">
        <v>1160</v>
      </c>
      <c r="G102" s="319"/>
      <c r="H102" s="317"/>
      <c r="I102" s="317"/>
      <c r="J102" s="317" t="s">
        <v>1161</v>
      </c>
      <c r="K102" s="314"/>
    </row>
    <row r="103" ht="5.25" customHeight="1">
      <c r="B103" s="312"/>
      <c r="C103" s="315"/>
      <c r="D103" s="315"/>
      <c r="E103" s="315"/>
      <c r="F103" s="315"/>
      <c r="G103" s="331"/>
      <c r="H103" s="315"/>
      <c r="I103" s="315"/>
      <c r="J103" s="315"/>
      <c r="K103" s="314"/>
    </row>
    <row r="104" ht="15" customHeight="1">
      <c r="B104" s="312"/>
      <c r="C104" s="301" t="s">
        <v>51</v>
      </c>
      <c r="D104" s="320"/>
      <c r="E104" s="320"/>
      <c r="F104" s="322" t="s">
        <v>1162</v>
      </c>
      <c r="G104" s="331"/>
      <c r="H104" s="301" t="s">
        <v>1201</v>
      </c>
      <c r="I104" s="301" t="s">
        <v>1164</v>
      </c>
      <c r="J104" s="301">
        <v>20</v>
      </c>
      <c r="K104" s="314"/>
    </row>
    <row r="105" ht="15" customHeight="1">
      <c r="B105" s="312"/>
      <c r="C105" s="301" t="s">
        <v>1165</v>
      </c>
      <c r="D105" s="301"/>
      <c r="E105" s="301"/>
      <c r="F105" s="322" t="s">
        <v>1162</v>
      </c>
      <c r="G105" s="301"/>
      <c r="H105" s="301" t="s">
        <v>1201</v>
      </c>
      <c r="I105" s="301" t="s">
        <v>1164</v>
      </c>
      <c r="J105" s="301">
        <v>120</v>
      </c>
      <c r="K105" s="314"/>
    </row>
    <row r="106" ht="15" customHeight="1">
      <c r="B106" s="323"/>
      <c r="C106" s="301" t="s">
        <v>1167</v>
      </c>
      <c r="D106" s="301"/>
      <c r="E106" s="301"/>
      <c r="F106" s="322" t="s">
        <v>1168</v>
      </c>
      <c r="G106" s="301"/>
      <c r="H106" s="301" t="s">
        <v>1201</v>
      </c>
      <c r="I106" s="301" t="s">
        <v>1164</v>
      </c>
      <c r="J106" s="301">
        <v>50</v>
      </c>
      <c r="K106" s="314"/>
    </row>
    <row r="107" ht="15" customHeight="1">
      <c r="B107" s="323"/>
      <c r="C107" s="301" t="s">
        <v>1170</v>
      </c>
      <c r="D107" s="301"/>
      <c r="E107" s="301"/>
      <c r="F107" s="322" t="s">
        <v>1162</v>
      </c>
      <c r="G107" s="301"/>
      <c r="H107" s="301" t="s">
        <v>1201</v>
      </c>
      <c r="I107" s="301" t="s">
        <v>1172</v>
      </c>
      <c r="J107" s="301"/>
      <c r="K107" s="314"/>
    </row>
    <row r="108" ht="15" customHeight="1">
      <c r="B108" s="323"/>
      <c r="C108" s="301" t="s">
        <v>1181</v>
      </c>
      <c r="D108" s="301"/>
      <c r="E108" s="301"/>
      <c r="F108" s="322" t="s">
        <v>1168</v>
      </c>
      <c r="G108" s="301"/>
      <c r="H108" s="301" t="s">
        <v>1201</v>
      </c>
      <c r="I108" s="301" t="s">
        <v>1164</v>
      </c>
      <c r="J108" s="301">
        <v>50</v>
      </c>
      <c r="K108" s="314"/>
    </row>
    <row r="109" ht="15" customHeight="1">
      <c r="B109" s="323"/>
      <c r="C109" s="301" t="s">
        <v>1189</v>
      </c>
      <c r="D109" s="301"/>
      <c r="E109" s="301"/>
      <c r="F109" s="322" t="s">
        <v>1168</v>
      </c>
      <c r="G109" s="301"/>
      <c r="H109" s="301" t="s">
        <v>1201</v>
      </c>
      <c r="I109" s="301" t="s">
        <v>1164</v>
      </c>
      <c r="J109" s="301">
        <v>50</v>
      </c>
      <c r="K109" s="314"/>
    </row>
    <row r="110" ht="15" customHeight="1">
      <c r="B110" s="323"/>
      <c r="C110" s="301" t="s">
        <v>1187</v>
      </c>
      <c r="D110" s="301"/>
      <c r="E110" s="301"/>
      <c r="F110" s="322" t="s">
        <v>1168</v>
      </c>
      <c r="G110" s="301"/>
      <c r="H110" s="301" t="s">
        <v>1201</v>
      </c>
      <c r="I110" s="301" t="s">
        <v>1164</v>
      </c>
      <c r="J110" s="301">
        <v>50</v>
      </c>
      <c r="K110" s="314"/>
    </row>
    <row r="111" ht="15" customHeight="1">
      <c r="B111" s="323"/>
      <c r="C111" s="301" t="s">
        <v>51</v>
      </c>
      <c r="D111" s="301"/>
      <c r="E111" s="301"/>
      <c r="F111" s="322" t="s">
        <v>1162</v>
      </c>
      <c r="G111" s="301"/>
      <c r="H111" s="301" t="s">
        <v>1202</v>
      </c>
      <c r="I111" s="301" t="s">
        <v>1164</v>
      </c>
      <c r="J111" s="301">
        <v>20</v>
      </c>
      <c r="K111" s="314"/>
    </row>
    <row r="112" ht="15" customHeight="1">
      <c r="B112" s="323"/>
      <c r="C112" s="301" t="s">
        <v>1203</v>
      </c>
      <c r="D112" s="301"/>
      <c r="E112" s="301"/>
      <c r="F112" s="322" t="s">
        <v>1162</v>
      </c>
      <c r="G112" s="301"/>
      <c r="H112" s="301" t="s">
        <v>1204</v>
      </c>
      <c r="I112" s="301" t="s">
        <v>1164</v>
      </c>
      <c r="J112" s="301">
        <v>120</v>
      </c>
      <c r="K112" s="314"/>
    </row>
    <row r="113" ht="15" customHeight="1">
      <c r="B113" s="323"/>
      <c r="C113" s="301" t="s">
        <v>36</v>
      </c>
      <c r="D113" s="301"/>
      <c r="E113" s="301"/>
      <c r="F113" s="322" t="s">
        <v>1162</v>
      </c>
      <c r="G113" s="301"/>
      <c r="H113" s="301" t="s">
        <v>1205</v>
      </c>
      <c r="I113" s="301" t="s">
        <v>1196</v>
      </c>
      <c r="J113" s="301"/>
      <c r="K113" s="314"/>
    </row>
    <row r="114" ht="15" customHeight="1">
      <c r="B114" s="323"/>
      <c r="C114" s="301" t="s">
        <v>46</v>
      </c>
      <c r="D114" s="301"/>
      <c r="E114" s="301"/>
      <c r="F114" s="322" t="s">
        <v>1162</v>
      </c>
      <c r="G114" s="301"/>
      <c r="H114" s="301" t="s">
        <v>1206</v>
      </c>
      <c r="I114" s="301" t="s">
        <v>1196</v>
      </c>
      <c r="J114" s="301"/>
      <c r="K114" s="314"/>
    </row>
    <row r="115" ht="15" customHeight="1">
      <c r="B115" s="323"/>
      <c r="C115" s="301" t="s">
        <v>55</v>
      </c>
      <c r="D115" s="301"/>
      <c r="E115" s="301"/>
      <c r="F115" s="322" t="s">
        <v>1162</v>
      </c>
      <c r="G115" s="301"/>
      <c r="H115" s="301" t="s">
        <v>1207</v>
      </c>
      <c r="I115" s="301" t="s">
        <v>1208</v>
      </c>
      <c r="J115" s="301"/>
      <c r="K115" s="314"/>
    </row>
    <row r="116" ht="15" customHeight="1">
      <c r="B116" s="326"/>
      <c r="C116" s="332"/>
      <c r="D116" s="332"/>
      <c r="E116" s="332"/>
      <c r="F116" s="332"/>
      <c r="G116" s="332"/>
      <c r="H116" s="332"/>
      <c r="I116" s="332"/>
      <c r="J116" s="332"/>
      <c r="K116" s="328"/>
    </row>
    <row r="117" ht="18.75" customHeight="1">
      <c r="B117" s="333"/>
      <c r="C117" s="297"/>
      <c r="D117" s="297"/>
      <c r="E117" s="297"/>
      <c r="F117" s="334"/>
      <c r="G117" s="297"/>
      <c r="H117" s="297"/>
      <c r="I117" s="297"/>
      <c r="J117" s="297"/>
      <c r="K117" s="333"/>
    </row>
    <row r="118" ht="18.75" customHeight="1">
      <c r="B118" s="308"/>
      <c r="C118" s="308"/>
      <c r="D118" s="308"/>
      <c r="E118" s="308"/>
      <c r="F118" s="308"/>
      <c r="G118" s="308"/>
      <c r="H118" s="308"/>
      <c r="I118" s="308"/>
      <c r="J118" s="308"/>
      <c r="K118" s="308"/>
    </row>
    <row r="119" ht="7.5" customHeight="1">
      <c r="B119" s="335"/>
      <c r="C119" s="336"/>
      <c r="D119" s="336"/>
      <c r="E119" s="336"/>
      <c r="F119" s="336"/>
      <c r="G119" s="336"/>
      <c r="H119" s="336"/>
      <c r="I119" s="336"/>
      <c r="J119" s="336"/>
      <c r="K119" s="337"/>
    </row>
    <row r="120" ht="45" customHeight="1">
      <c r="B120" s="338"/>
      <c r="C120" s="291" t="s">
        <v>1209</v>
      </c>
      <c r="D120" s="291"/>
      <c r="E120" s="291"/>
      <c r="F120" s="291"/>
      <c r="G120" s="291"/>
      <c r="H120" s="291"/>
      <c r="I120" s="291"/>
      <c r="J120" s="291"/>
      <c r="K120" s="339"/>
    </row>
    <row r="121" ht="17.25" customHeight="1">
      <c r="B121" s="340"/>
      <c r="C121" s="315" t="s">
        <v>1156</v>
      </c>
      <c r="D121" s="315"/>
      <c r="E121" s="315"/>
      <c r="F121" s="315" t="s">
        <v>1157</v>
      </c>
      <c r="G121" s="316"/>
      <c r="H121" s="315" t="s">
        <v>143</v>
      </c>
      <c r="I121" s="315" t="s">
        <v>55</v>
      </c>
      <c r="J121" s="315" t="s">
        <v>1158</v>
      </c>
      <c r="K121" s="341"/>
    </row>
    <row r="122" ht="17.25" customHeight="1">
      <c r="B122" s="340"/>
      <c r="C122" s="317" t="s">
        <v>1159</v>
      </c>
      <c r="D122" s="317"/>
      <c r="E122" s="317"/>
      <c r="F122" s="318" t="s">
        <v>1160</v>
      </c>
      <c r="G122" s="319"/>
      <c r="H122" s="317"/>
      <c r="I122" s="317"/>
      <c r="J122" s="317" t="s">
        <v>1161</v>
      </c>
      <c r="K122" s="341"/>
    </row>
    <row r="123" ht="5.25" customHeight="1">
      <c r="B123" s="342"/>
      <c r="C123" s="320"/>
      <c r="D123" s="320"/>
      <c r="E123" s="320"/>
      <c r="F123" s="320"/>
      <c r="G123" s="301"/>
      <c r="H123" s="320"/>
      <c r="I123" s="320"/>
      <c r="J123" s="320"/>
      <c r="K123" s="343"/>
    </row>
    <row r="124" ht="15" customHeight="1">
      <c r="B124" s="342"/>
      <c r="C124" s="301" t="s">
        <v>1165</v>
      </c>
      <c r="D124" s="320"/>
      <c r="E124" s="320"/>
      <c r="F124" s="322" t="s">
        <v>1162</v>
      </c>
      <c r="G124" s="301"/>
      <c r="H124" s="301" t="s">
        <v>1201</v>
      </c>
      <c r="I124" s="301" t="s">
        <v>1164</v>
      </c>
      <c r="J124" s="301">
        <v>120</v>
      </c>
      <c r="K124" s="344"/>
    </row>
    <row r="125" ht="15" customHeight="1">
      <c r="B125" s="342"/>
      <c r="C125" s="301" t="s">
        <v>1210</v>
      </c>
      <c r="D125" s="301"/>
      <c r="E125" s="301"/>
      <c r="F125" s="322" t="s">
        <v>1162</v>
      </c>
      <c r="G125" s="301"/>
      <c r="H125" s="301" t="s">
        <v>1211</v>
      </c>
      <c r="I125" s="301" t="s">
        <v>1164</v>
      </c>
      <c r="J125" s="301" t="s">
        <v>1212</v>
      </c>
      <c r="K125" s="344"/>
    </row>
    <row r="126" ht="15" customHeight="1">
      <c r="B126" s="342"/>
      <c r="C126" s="301" t="s">
        <v>1111</v>
      </c>
      <c r="D126" s="301"/>
      <c r="E126" s="301"/>
      <c r="F126" s="322" t="s">
        <v>1162</v>
      </c>
      <c r="G126" s="301"/>
      <c r="H126" s="301" t="s">
        <v>1213</v>
      </c>
      <c r="I126" s="301" t="s">
        <v>1164</v>
      </c>
      <c r="J126" s="301" t="s">
        <v>1212</v>
      </c>
      <c r="K126" s="344"/>
    </row>
    <row r="127" ht="15" customHeight="1">
      <c r="B127" s="342"/>
      <c r="C127" s="301" t="s">
        <v>1173</v>
      </c>
      <c r="D127" s="301"/>
      <c r="E127" s="301"/>
      <c r="F127" s="322" t="s">
        <v>1168</v>
      </c>
      <c r="G127" s="301"/>
      <c r="H127" s="301" t="s">
        <v>1174</v>
      </c>
      <c r="I127" s="301" t="s">
        <v>1164</v>
      </c>
      <c r="J127" s="301">
        <v>15</v>
      </c>
      <c r="K127" s="344"/>
    </row>
    <row r="128" ht="15" customHeight="1">
      <c r="B128" s="342"/>
      <c r="C128" s="324" t="s">
        <v>1175</v>
      </c>
      <c r="D128" s="324"/>
      <c r="E128" s="324"/>
      <c r="F128" s="325" t="s">
        <v>1168</v>
      </c>
      <c r="G128" s="324"/>
      <c r="H128" s="324" t="s">
        <v>1176</v>
      </c>
      <c r="I128" s="324" t="s">
        <v>1164</v>
      </c>
      <c r="J128" s="324">
        <v>15</v>
      </c>
      <c r="K128" s="344"/>
    </row>
    <row r="129" ht="15" customHeight="1">
      <c r="B129" s="342"/>
      <c r="C129" s="324" t="s">
        <v>1177</v>
      </c>
      <c r="D129" s="324"/>
      <c r="E129" s="324"/>
      <c r="F129" s="325" t="s">
        <v>1168</v>
      </c>
      <c r="G129" s="324"/>
      <c r="H129" s="324" t="s">
        <v>1178</v>
      </c>
      <c r="I129" s="324" t="s">
        <v>1164</v>
      </c>
      <c r="J129" s="324">
        <v>20</v>
      </c>
      <c r="K129" s="344"/>
    </row>
    <row r="130" ht="15" customHeight="1">
      <c r="B130" s="342"/>
      <c r="C130" s="324" t="s">
        <v>1179</v>
      </c>
      <c r="D130" s="324"/>
      <c r="E130" s="324"/>
      <c r="F130" s="325" t="s">
        <v>1168</v>
      </c>
      <c r="G130" s="324"/>
      <c r="H130" s="324" t="s">
        <v>1180</v>
      </c>
      <c r="I130" s="324" t="s">
        <v>1164</v>
      </c>
      <c r="J130" s="324">
        <v>20</v>
      </c>
      <c r="K130" s="344"/>
    </row>
    <row r="131" ht="15" customHeight="1">
      <c r="B131" s="342"/>
      <c r="C131" s="301" t="s">
        <v>1167</v>
      </c>
      <c r="D131" s="301"/>
      <c r="E131" s="301"/>
      <c r="F131" s="322" t="s">
        <v>1168</v>
      </c>
      <c r="G131" s="301"/>
      <c r="H131" s="301" t="s">
        <v>1201</v>
      </c>
      <c r="I131" s="301" t="s">
        <v>1164</v>
      </c>
      <c r="J131" s="301">
        <v>50</v>
      </c>
      <c r="K131" s="344"/>
    </row>
    <row r="132" ht="15" customHeight="1">
      <c r="B132" s="342"/>
      <c r="C132" s="301" t="s">
        <v>1181</v>
      </c>
      <c r="D132" s="301"/>
      <c r="E132" s="301"/>
      <c r="F132" s="322" t="s">
        <v>1168</v>
      </c>
      <c r="G132" s="301"/>
      <c r="H132" s="301" t="s">
        <v>1201</v>
      </c>
      <c r="I132" s="301" t="s">
        <v>1164</v>
      </c>
      <c r="J132" s="301">
        <v>50</v>
      </c>
      <c r="K132" s="344"/>
    </row>
    <row r="133" ht="15" customHeight="1">
      <c r="B133" s="342"/>
      <c r="C133" s="301" t="s">
        <v>1187</v>
      </c>
      <c r="D133" s="301"/>
      <c r="E133" s="301"/>
      <c r="F133" s="322" t="s">
        <v>1168</v>
      </c>
      <c r="G133" s="301"/>
      <c r="H133" s="301" t="s">
        <v>1201</v>
      </c>
      <c r="I133" s="301" t="s">
        <v>1164</v>
      </c>
      <c r="J133" s="301">
        <v>50</v>
      </c>
      <c r="K133" s="344"/>
    </row>
    <row r="134" ht="15" customHeight="1">
      <c r="B134" s="342"/>
      <c r="C134" s="301" t="s">
        <v>1189</v>
      </c>
      <c r="D134" s="301"/>
      <c r="E134" s="301"/>
      <c r="F134" s="322" t="s">
        <v>1168</v>
      </c>
      <c r="G134" s="301"/>
      <c r="H134" s="301" t="s">
        <v>1201</v>
      </c>
      <c r="I134" s="301" t="s">
        <v>1164</v>
      </c>
      <c r="J134" s="301">
        <v>50</v>
      </c>
      <c r="K134" s="344"/>
    </row>
    <row r="135" ht="15" customHeight="1">
      <c r="B135" s="342"/>
      <c r="C135" s="301" t="s">
        <v>148</v>
      </c>
      <c r="D135" s="301"/>
      <c r="E135" s="301"/>
      <c r="F135" s="322" t="s">
        <v>1168</v>
      </c>
      <c r="G135" s="301"/>
      <c r="H135" s="301" t="s">
        <v>1214</v>
      </c>
      <c r="I135" s="301" t="s">
        <v>1164</v>
      </c>
      <c r="J135" s="301">
        <v>255</v>
      </c>
      <c r="K135" s="344"/>
    </row>
    <row r="136" ht="15" customHeight="1">
      <c r="B136" s="342"/>
      <c r="C136" s="301" t="s">
        <v>1191</v>
      </c>
      <c r="D136" s="301"/>
      <c r="E136" s="301"/>
      <c r="F136" s="322" t="s">
        <v>1162</v>
      </c>
      <c r="G136" s="301"/>
      <c r="H136" s="301" t="s">
        <v>1215</v>
      </c>
      <c r="I136" s="301" t="s">
        <v>1193</v>
      </c>
      <c r="J136" s="301"/>
      <c r="K136" s="344"/>
    </row>
    <row r="137" ht="15" customHeight="1">
      <c r="B137" s="342"/>
      <c r="C137" s="301" t="s">
        <v>1194</v>
      </c>
      <c r="D137" s="301"/>
      <c r="E137" s="301"/>
      <c r="F137" s="322" t="s">
        <v>1162</v>
      </c>
      <c r="G137" s="301"/>
      <c r="H137" s="301" t="s">
        <v>1216</v>
      </c>
      <c r="I137" s="301" t="s">
        <v>1196</v>
      </c>
      <c r="J137" s="301"/>
      <c r="K137" s="344"/>
    </row>
    <row r="138" ht="15" customHeight="1">
      <c r="B138" s="342"/>
      <c r="C138" s="301" t="s">
        <v>1197</v>
      </c>
      <c r="D138" s="301"/>
      <c r="E138" s="301"/>
      <c r="F138" s="322" t="s">
        <v>1162</v>
      </c>
      <c r="G138" s="301"/>
      <c r="H138" s="301" t="s">
        <v>1197</v>
      </c>
      <c r="I138" s="301" t="s">
        <v>1196</v>
      </c>
      <c r="J138" s="301"/>
      <c r="K138" s="344"/>
    </row>
    <row r="139" ht="15" customHeight="1">
      <c r="B139" s="342"/>
      <c r="C139" s="301" t="s">
        <v>36</v>
      </c>
      <c r="D139" s="301"/>
      <c r="E139" s="301"/>
      <c r="F139" s="322" t="s">
        <v>1162</v>
      </c>
      <c r="G139" s="301"/>
      <c r="H139" s="301" t="s">
        <v>1217</v>
      </c>
      <c r="I139" s="301" t="s">
        <v>1196</v>
      </c>
      <c r="J139" s="301"/>
      <c r="K139" s="344"/>
    </row>
    <row r="140" ht="15" customHeight="1">
      <c r="B140" s="342"/>
      <c r="C140" s="301" t="s">
        <v>1218</v>
      </c>
      <c r="D140" s="301"/>
      <c r="E140" s="301"/>
      <c r="F140" s="322" t="s">
        <v>1162</v>
      </c>
      <c r="G140" s="301"/>
      <c r="H140" s="301" t="s">
        <v>1219</v>
      </c>
      <c r="I140" s="301" t="s">
        <v>1196</v>
      </c>
      <c r="J140" s="301"/>
      <c r="K140" s="344"/>
    </row>
    <row r="141" ht="15" customHeight="1">
      <c r="B141" s="345"/>
      <c r="C141" s="346"/>
      <c r="D141" s="346"/>
      <c r="E141" s="346"/>
      <c r="F141" s="346"/>
      <c r="G141" s="346"/>
      <c r="H141" s="346"/>
      <c r="I141" s="346"/>
      <c r="J141" s="346"/>
      <c r="K141" s="347"/>
    </row>
    <row r="142" ht="18.75" customHeight="1">
      <c r="B142" s="297"/>
      <c r="C142" s="297"/>
      <c r="D142" s="297"/>
      <c r="E142" s="297"/>
      <c r="F142" s="334"/>
      <c r="G142" s="297"/>
      <c r="H142" s="297"/>
      <c r="I142" s="297"/>
      <c r="J142" s="297"/>
      <c r="K142" s="297"/>
    </row>
    <row r="143" ht="18.75" customHeight="1">
      <c r="B143" s="308"/>
      <c r="C143" s="308"/>
      <c r="D143" s="308"/>
      <c r="E143" s="308"/>
      <c r="F143" s="308"/>
      <c r="G143" s="308"/>
      <c r="H143" s="308"/>
      <c r="I143" s="308"/>
      <c r="J143" s="308"/>
      <c r="K143" s="308"/>
    </row>
    <row r="144" ht="7.5" customHeight="1">
      <c r="B144" s="309"/>
      <c r="C144" s="310"/>
      <c r="D144" s="310"/>
      <c r="E144" s="310"/>
      <c r="F144" s="310"/>
      <c r="G144" s="310"/>
      <c r="H144" s="310"/>
      <c r="I144" s="310"/>
      <c r="J144" s="310"/>
      <c r="K144" s="311"/>
    </row>
    <row r="145" ht="45" customHeight="1">
      <c r="B145" s="312"/>
      <c r="C145" s="313" t="s">
        <v>1220</v>
      </c>
      <c r="D145" s="313"/>
      <c r="E145" s="313"/>
      <c r="F145" s="313"/>
      <c r="G145" s="313"/>
      <c r="H145" s="313"/>
      <c r="I145" s="313"/>
      <c r="J145" s="313"/>
      <c r="K145" s="314"/>
    </row>
    <row r="146" ht="17.25" customHeight="1">
      <c r="B146" s="312"/>
      <c r="C146" s="315" t="s">
        <v>1156</v>
      </c>
      <c r="D146" s="315"/>
      <c r="E146" s="315"/>
      <c r="F146" s="315" t="s">
        <v>1157</v>
      </c>
      <c r="G146" s="316"/>
      <c r="H146" s="315" t="s">
        <v>143</v>
      </c>
      <c r="I146" s="315" t="s">
        <v>55</v>
      </c>
      <c r="J146" s="315" t="s">
        <v>1158</v>
      </c>
      <c r="K146" s="314"/>
    </row>
    <row r="147" ht="17.25" customHeight="1">
      <c r="B147" s="312"/>
      <c r="C147" s="317" t="s">
        <v>1159</v>
      </c>
      <c r="D147" s="317"/>
      <c r="E147" s="317"/>
      <c r="F147" s="318" t="s">
        <v>1160</v>
      </c>
      <c r="G147" s="319"/>
      <c r="H147" s="317"/>
      <c r="I147" s="317"/>
      <c r="J147" s="317" t="s">
        <v>1161</v>
      </c>
      <c r="K147" s="314"/>
    </row>
    <row r="148" ht="5.25" customHeight="1">
      <c r="B148" s="323"/>
      <c r="C148" s="320"/>
      <c r="D148" s="320"/>
      <c r="E148" s="320"/>
      <c r="F148" s="320"/>
      <c r="G148" s="321"/>
      <c r="H148" s="320"/>
      <c r="I148" s="320"/>
      <c r="J148" s="320"/>
      <c r="K148" s="344"/>
    </row>
    <row r="149" ht="15" customHeight="1">
      <c r="B149" s="323"/>
      <c r="C149" s="348" t="s">
        <v>1165</v>
      </c>
      <c r="D149" s="301"/>
      <c r="E149" s="301"/>
      <c r="F149" s="349" t="s">
        <v>1162</v>
      </c>
      <c r="G149" s="301"/>
      <c r="H149" s="348" t="s">
        <v>1201</v>
      </c>
      <c r="I149" s="348" t="s">
        <v>1164</v>
      </c>
      <c r="J149" s="348">
        <v>120</v>
      </c>
      <c r="K149" s="344"/>
    </row>
    <row r="150" ht="15" customHeight="1">
      <c r="B150" s="323"/>
      <c r="C150" s="348" t="s">
        <v>1210</v>
      </c>
      <c r="D150" s="301"/>
      <c r="E150" s="301"/>
      <c r="F150" s="349" t="s">
        <v>1162</v>
      </c>
      <c r="G150" s="301"/>
      <c r="H150" s="348" t="s">
        <v>1221</v>
      </c>
      <c r="I150" s="348" t="s">
        <v>1164</v>
      </c>
      <c r="J150" s="348" t="s">
        <v>1212</v>
      </c>
      <c r="K150" s="344"/>
    </row>
    <row r="151" ht="15" customHeight="1">
      <c r="B151" s="323"/>
      <c r="C151" s="348" t="s">
        <v>1111</v>
      </c>
      <c r="D151" s="301"/>
      <c r="E151" s="301"/>
      <c r="F151" s="349" t="s">
        <v>1162</v>
      </c>
      <c r="G151" s="301"/>
      <c r="H151" s="348" t="s">
        <v>1222</v>
      </c>
      <c r="I151" s="348" t="s">
        <v>1164</v>
      </c>
      <c r="J151" s="348" t="s">
        <v>1212</v>
      </c>
      <c r="K151" s="344"/>
    </row>
    <row r="152" ht="15" customHeight="1">
      <c r="B152" s="323"/>
      <c r="C152" s="348" t="s">
        <v>1167</v>
      </c>
      <c r="D152" s="301"/>
      <c r="E152" s="301"/>
      <c r="F152" s="349" t="s">
        <v>1168</v>
      </c>
      <c r="G152" s="301"/>
      <c r="H152" s="348" t="s">
        <v>1201</v>
      </c>
      <c r="I152" s="348" t="s">
        <v>1164</v>
      </c>
      <c r="J152" s="348">
        <v>50</v>
      </c>
      <c r="K152" s="344"/>
    </row>
    <row r="153" ht="15" customHeight="1">
      <c r="B153" s="323"/>
      <c r="C153" s="348" t="s">
        <v>1170</v>
      </c>
      <c r="D153" s="301"/>
      <c r="E153" s="301"/>
      <c r="F153" s="349" t="s">
        <v>1162</v>
      </c>
      <c r="G153" s="301"/>
      <c r="H153" s="348" t="s">
        <v>1201</v>
      </c>
      <c r="I153" s="348" t="s">
        <v>1172</v>
      </c>
      <c r="J153" s="348"/>
      <c r="K153" s="344"/>
    </row>
    <row r="154" ht="15" customHeight="1">
      <c r="B154" s="323"/>
      <c r="C154" s="348" t="s">
        <v>1181</v>
      </c>
      <c r="D154" s="301"/>
      <c r="E154" s="301"/>
      <c r="F154" s="349" t="s">
        <v>1168</v>
      </c>
      <c r="G154" s="301"/>
      <c r="H154" s="348" t="s">
        <v>1201</v>
      </c>
      <c r="I154" s="348" t="s">
        <v>1164</v>
      </c>
      <c r="J154" s="348">
        <v>50</v>
      </c>
      <c r="K154" s="344"/>
    </row>
    <row r="155" ht="15" customHeight="1">
      <c r="B155" s="323"/>
      <c r="C155" s="348" t="s">
        <v>1189</v>
      </c>
      <c r="D155" s="301"/>
      <c r="E155" s="301"/>
      <c r="F155" s="349" t="s">
        <v>1168</v>
      </c>
      <c r="G155" s="301"/>
      <c r="H155" s="348" t="s">
        <v>1201</v>
      </c>
      <c r="I155" s="348" t="s">
        <v>1164</v>
      </c>
      <c r="J155" s="348">
        <v>50</v>
      </c>
      <c r="K155" s="344"/>
    </row>
    <row r="156" ht="15" customHeight="1">
      <c r="B156" s="323"/>
      <c r="C156" s="348" t="s">
        <v>1187</v>
      </c>
      <c r="D156" s="301"/>
      <c r="E156" s="301"/>
      <c r="F156" s="349" t="s">
        <v>1168</v>
      </c>
      <c r="G156" s="301"/>
      <c r="H156" s="348" t="s">
        <v>1201</v>
      </c>
      <c r="I156" s="348" t="s">
        <v>1164</v>
      </c>
      <c r="J156" s="348">
        <v>50</v>
      </c>
      <c r="K156" s="344"/>
    </row>
    <row r="157" ht="15" customHeight="1">
      <c r="B157" s="323"/>
      <c r="C157" s="348" t="s">
        <v>113</v>
      </c>
      <c r="D157" s="301"/>
      <c r="E157" s="301"/>
      <c r="F157" s="349" t="s">
        <v>1162</v>
      </c>
      <c r="G157" s="301"/>
      <c r="H157" s="348" t="s">
        <v>1223</v>
      </c>
      <c r="I157" s="348" t="s">
        <v>1164</v>
      </c>
      <c r="J157" s="348" t="s">
        <v>1224</v>
      </c>
      <c r="K157" s="344"/>
    </row>
    <row r="158" ht="15" customHeight="1">
      <c r="B158" s="323"/>
      <c r="C158" s="348" t="s">
        <v>1225</v>
      </c>
      <c r="D158" s="301"/>
      <c r="E158" s="301"/>
      <c r="F158" s="349" t="s">
        <v>1162</v>
      </c>
      <c r="G158" s="301"/>
      <c r="H158" s="348" t="s">
        <v>1226</v>
      </c>
      <c r="I158" s="348" t="s">
        <v>1196</v>
      </c>
      <c r="J158" s="348"/>
      <c r="K158" s="344"/>
    </row>
    <row r="159" ht="15" customHeight="1">
      <c r="B159" s="350"/>
      <c r="C159" s="332"/>
      <c r="D159" s="332"/>
      <c r="E159" s="332"/>
      <c r="F159" s="332"/>
      <c r="G159" s="332"/>
      <c r="H159" s="332"/>
      <c r="I159" s="332"/>
      <c r="J159" s="332"/>
      <c r="K159" s="351"/>
    </row>
    <row r="160" ht="18.75" customHeight="1">
      <c r="B160" s="297"/>
      <c r="C160" s="301"/>
      <c r="D160" s="301"/>
      <c r="E160" s="301"/>
      <c r="F160" s="322"/>
      <c r="G160" s="301"/>
      <c r="H160" s="301"/>
      <c r="I160" s="301"/>
      <c r="J160" s="301"/>
      <c r="K160" s="297"/>
    </row>
    <row r="161" ht="18.75" customHeight="1">
      <c r="B161" s="308"/>
      <c r="C161" s="308"/>
      <c r="D161" s="308"/>
      <c r="E161" s="308"/>
      <c r="F161" s="308"/>
      <c r="G161" s="308"/>
      <c r="H161" s="308"/>
      <c r="I161" s="308"/>
      <c r="J161" s="308"/>
      <c r="K161" s="308"/>
    </row>
    <row r="162" ht="7.5" customHeight="1">
      <c r="B162" s="287"/>
      <c r="C162" s="288"/>
      <c r="D162" s="288"/>
      <c r="E162" s="288"/>
      <c r="F162" s="288"/>
      <c r="G162" s="288"/>
      <c r="H162" s="288"/>
      <c r="I162" s="288"/>
      <c r="J162" s="288"/>
      <c r="K162" s="289"/>
    </row>
    <row r="163" ht="45" customHeight="1">
      <c r="B163" s="290"/>
      <c r="C163" s="291" t="s">
        <v>1227</v>
      </c>
      <c r="D163" s="291"/>
      <c r="E163" s="291"/>
      <c r="F163" s="291"/>
      <c r="G163" s="291"/>
      <c r="H163" s="291"/>
      <c r="I163" s="291"/>
      <c r="J163" s="291"/>
      <c r="K163" s="292"/>
    </row>
    <row r="164" ht="17.25" customHeight="1">
      <c r="B164" s="290"/>
      <c r="C164" s="315" t="s">
        <v>1156</v>
      </c>
      <c r="D164" s="315"/>
      <c r="E164" s="315"/>
      <c r="F164" s="315" t="s">
        <v>1157</v>
      </c>
      <c r="G164" s="352"/>
      <c r="H164" s="353" t="s">
        <v>143</v>
      </c>
      <c r="I164" s="353" t="s">
        <v>55</v>
      </c>
      <c r="J164" s="315" t="s">
        <v>1158</v>
      </c>
      <c r="K164" s="292"/>
    </row>
    <row r="165" ht="17.25" customHeight="1">
      <c r="B165" s="293"/>
      <c r="C165" s="317" t="s">
        <v>1159</v>
      </c>
      <c r="D165" s="317"/>
      <c r="E165" s="317"/>
      <c r="F165" s="318" t="s">
        <v>1160</v>
      </c>
      <c r="G165" s="354"/>
      <c r="H165" s="355"/>
      <c r="I165" s="355"/>
      <c r="J165" s="317" t="s">
        <v>1161</v>
      </c>
      <c r="K165" s="295"/>
    </row>
    <row r="166" ht="5.25" customHeight="1">
      <c r="B166" s="323"/>
      <c r="C166" s="320"/>
      <c r="D166" s="320"/>
      <c r="E166" s="320"/>
      <c r="F166" s="320"/>
      <c r="G166" s="321"/>
      <c r="H166" s="320"/>
      <c r="I166" s="320"/>
      <c r="J166" s="320"/>
      <c r="K166" s="344"/>
    </row>
    <row r="167" ht="15" customHeight="1">
      <c r="B167" s="323"/>
      <c r="C167" s="301" t="s">
        <v>1165</v>
      </c>
      <c r="D167" s="301"/>
      <c r="E167" s="301"/>
      <c r="F167" s="322" t="s">
        <v>1162</v>
      </c>
      <c r="G167" s="301"/>
      <c r="H167" s="301" t="s">
        <v>1201</v>
      </c>
      <c r="I167" s="301" t="s">
        <v>1164</v>
      </c>
      <c r="J167" s="301">
        <v>120</v>
      </c>
      <c r="K167" s="344"/>
    </row>
    <row r="168" ht="15" customHeight="1">
      <c r="B168" s="323"/>
      <c r="C168" s="301" t="s">
        <v>1210</v>
      </c>
      <c r="D168" s="301"/>
      <c r="E168" s="301"/>
      <c r="F168" s="322" t="s">
        <v>1162</v>
      </c>
      <c r="G168" s="301"/>
      <c r="H168" s="301" t="s">
        <v>1211</v>
      </c>
      <c r="I168" s="301" t="s">
        <v>1164</v>
      </c>
      <c r="J168" s="301" t="s">
        <v>1212</v>
      </c>
      <c r="K168" s="344"/>
    </row>
    <row r="169" ht="15" customHeight="1">
      <c r="B169" s="323"/>
      <c r="C169" s="301" t="s">
        <v>1111</v>
      </c>
      <c r="D169" s="301"/>
      <c r="E169" s="301"/>
      <c r="F169" s="322" t="s">
        <v>1162</v>
      </c>
      <c r="G169" s="301"/>
      <c r="H169" s="301" t="s">
        <v>1228</v>
      </c>
      <c r="I169" s="301" t="s">
        <v>1164</v>
      </c>
      <c r="J169" s="301" t="s">
        <v>1212</v>
      </c>
      <c r="K169" s="344"/>
    </row>
    <row r="170" ht="15" customHeight="1">
      <c r="B170" s="323"/>
      <c r="C170" s="301" t="s">
        <v>1167</v>
      </c>
      <c r="D170" s="301"/>
      <c r="E170" s="301"/>
      <c r="F170" s="322" t="s">
        <v>1168</v>
      </c>
      <c r="G170" s="301"/>
      <c r="H170" s="301" t="s">
        <v>1228</v>
      </c>
      <c r="I170" s="301" t="s">
        <v>1164</v>
      </c>
      <c r="J170" s="301">
        <v>50</v>
      </c>
      <c r="K170" s="344"/>
    </row>
    <row r="171" ht="15" customHeight="1">
      <c r="B171" s="323"/>
      <c r="C171" s="301" t="s">
        <v>1170</v>
      </c>
      <c r="D171" s="301"/>
      <c r="E171" s="301"/>
      <c r="F171" s="322" t="s">
        <v>1162</v>
      </c>
      <c r="G171" s="301"/>
      <c r="H171" s="301" t="s">
        <v>1228</v>
      </c>
      <c r="I171" s="301" t="s">
        <v>1172</v>
      </c>
      <c r="J171" s="301"/>
      <c r="K171" s="344"/>
    </row>
    <row r="172" ht="15" customHeight="1">
      <c r="B172" s="323"/>
      <c r="C172" s="301" t="s">
        <v>1181</v>
      </c>
      <c r="D172" s="301"/>
      <c r="E172" s="301"/>
      <c r="F172" s="322" t="s">
        <v>1168</v>
      </c>
      <c r="G172" s="301"/>
      <c r="H172" s="301" t="s">
        <v>1228</v>
      </c>
      <c r="I172" s="301" t="s">
        <v>1164</v>
      </c>
      <c r="J172" s="301">
        <v>50</v>
      </c>
      <c r="K172" s="344"/>
    </row>
    <row r="173" ht="15" customHeight="1">
      <c r="B173" s="323"/>
      <c r="C173" s="301" t="s">
        <v>1189</v>
      </c>
      <c r="D173" s="301"/>
      <c r="E173" s="301"/>
      <c r="F173" s="322" t="s">
        <v>1168</v>
      </c>
      <c r="G173" s="301"/>
      <c r="H173" s="301" t="s">
        <v>1228</v>
      </c>
      <c r="I173" s="301" t="s">
        <v>1164</v>
      </c>
      <c r="J173" s="301">
        <v>50</v>
      </c>
      <c r="K173" s="344"/>
    </row>
    <row r="174" ht="15" customHeight="1">
      <c r="B174" s="323"/>
      <c r="C174" s="301" t="s">
        <v>1187</v>
      </c>
      <c r="D174" s="301"/>
      <c r="E174" s="301"/>
      <c r="F174" s="322" t="s">
        <v>1168</v>
      </c>
      <c r="G174" s="301"/>
      <c r="H174" s="301" t="s">
        <v>1228</v>
      </c>
      <c r="I174" s="301" t="s">
        <v>1164</v>
      </c>
      <c r="J174" s="301">
        <v>50</v>
      </c>
      <c r="K174" s="344"/>
    </row>
    <row r="175" ht="15" customHeight="1">
      <c r="B175" s="323"/>
      <c r="C175" s="301" t="s">
        <v>142</v>
      </c>
      <c r="D175" s="301"/>
      <c r="E175" s="301"/>
      <c r="F175" s="322" t="s">
        <v>1162</v>
      </c>
      <c r="G175" s="301"/>
      <c r="H175" s="301" t="s">
        <v>1229</v>
      </c>
      <c r="I175" s="301" t="s">
        <v>1230</v>
      </c>
      <c r="J175" s="301"/>
      <c r="K175" s="344"/>
    </row>
    <row r="176" ht="15" customHeight="1">
      <c r="B176" s="323"/>
      <c r="C176" s="301" t="s">
        <v>55</v>
      </c>
      <c r="D176" s="301"/>
      <c r="E176" s="301"/>
      <c r="F176" s="322" t="s">
        <v>1162</v>
      </c>
      <c r="G176" s="301"/>
      <c r="H176" s="301" t="s">
        <v>1231</v>
      </c>
      <c r="I176" s="301" t="s">
        <v>1232</v>
      </c>
      <c r="J176" s="301">
        <v>1</v>
      </c>
      <c r="K176" s="344"/>
    </row>
    <row r="177" ht="15" customHeight="1">
      <c r="B177" s="323"/>
      <c r="C177" s="301" t="s">
        <v>51</v>
      </c>
      <c r="D177" s="301"/>
      <c r="E177" s="301"/>
      <c r="F177" s="322" t="s">
        <v>1162</v>
      </c>
      <c r="G177" s="301"/>
      <c r="H177" s="301" t="s">
        <v>1233</v>
      </c>
      <c r="I177" s="301" t="s">
        <v>1164</v>
      </c>
      <c r="J177" s="301">
        <v>20</v>
      </c>
      <c r="K177" s="344"/>
    </row>
    <row r="178" ht="15" customHeight="1">
      <c r="B178" s="323"/>
      <c r="C178" s="301" t="s">
        <v>143</v>
      </c>
      <c r="D178" s="301"/>
      <c r="E178" s="301"/>
      <c r="F178" s="322" t="s">
        <v>1162</v>
      </c>
      <c r="G178" s="301"/>
      <c r="H178" s="301" t="s">
        <v>1234</v>
      </c>
      <c r="I178" s="301" t="s">
        <v>1164</v>
      </c>
      <c r="J178" s="301">
        <v>255</v>
      </c>
      <c r="K178" s="344"/>
    </row>
    <row r="179" ht="15" customHeight="1">
      <c r="B179" s="323"/>
      <c r="C179" s="301" t="s">
        <v>144</v>
      </c>
      <c r="D179" s="301"/>
      <c r="E179" s="301"/>
      <c r="F179" s="322" t="s">
        <v>1162</v>
      </c>
      <c r="G179" s="301"/>
      <c r="H179" s="301" t="s">
        <v>1127</v>
      </c>
      <c r="I179" s="301" t="s">
        <v>1164</v>
      </c>
      <c r="J179" s="301">
        <v>10</v>
      </c>
      <c r="K179" s="344"/>
    </row>
    <row r="180" ht="15" customHeight="1">
      <c r="B180" s="323"/>
      <c r="C180" s="301" t="s">
        <v>145</v>
      </c>
      <c r="D180" s="301"/>
      <c r="E180" s="301"/>
      <c r="F180" s="322" t="s">
        <v>1162</v>
      </c>
      <c r="G180" s="301"/>
      <c r="H180" s="301" t="s">
        <v>1235</v>
      </c>
      <c r="I180" s="301" t="s">
        <v>1196</v>
      </c>
      <c r="J180" s="301"/>
      <c r="K180" s="344"/>
    </row>
    <row r="181" ht="15" customHeight="1">
      <c r="B181" s="323"/>
      <c r="C181" s="301" t="s">
        <v>1236</v>
      </c>
      <c r="D181" s="301"/>
      <c r="E181" s="301"/>
      <c r="F181" s="322" t="s">
        <v>1162</v>
      </c>
      <c r="G181" s="301"/>
      <c r="H181" s="301" t="s">
        <v>1237</v>
      </c>
      <c r="I181" s="301" t="s">
        <v>1196</v>
      </c>
      <c r="J181" s="301"/>
      <c r="K181" s="344"/>
    </row>
    <row r="182" ht="15" customHeight="1">
      <c r="B182" s="323"/>
      <c r="C182" s="301" t="s">
        <v>1225</v>
      </c>
      <c r="D182" s="301"/>
      <c r="E182" s="301"/>
      <c r="F182" s="322" t="s">
        <v>1162</v>
      </c>
      <c r="G182" s="301"/>
      <c r="H182" s="301" t="s">
        <v>1238</v>
      </c>
      <c r="I182" s="301" t="s">
        <v>1196</v>
      </c>
      <c r="J182" s="301"/>
      <c r="K182" s="344"/>
    </row>
    <row r="183" ht="15" customHeight="1">
      <c r="B183" s="323"/>
      <c r="C183" s="301" t="s">
        <v>147</v>
      </c>
      <c r="D183" s="301"/>
      <c r="E183" s="301"/>
      <c r="F183" s="322" t="s">
        <v>1168</v>
      </c>
      <c r="G183" s="301"/>
      <c r="H183" s="301" t="s">
        <v>1239</v>
      </c>
      <c r="I183" s="301" t="s">
        <v>1164</v>
      </c>
      <c r="J183" s="301">
        <v>50</v>
      </c>
      <c r="K183" s="344"/>
    </row>
    <row r="184" ht="15" customHeight="1">
      <c r="B184" s="323"/>
      <c r="C184" s="301" t="s">
        <v>1240</v>
      </c>
      <c r="D184" s="301"/>
      <c r="E184" s="301"/>
      <c r="F184" s="322" t="s">
        <v>1168</v>
      </c>
      <c r="G184" s="301"/>
      <c r="H184" s="301" t="s">
        <v>1241</v>
      </c>
      <c r="I184" s="301" t="s">
        <v>1242</v>
      </c>
      <c r="J184" s="301"/>
      <c r="K184" s="344"/>
    </row>
    <row r="185" ht="15" customHeight="1">
      <c r="B185" s="323"/>
      <c r="C185" s="301" t="s">
        <v>1243</v>
      </c>
      <c r="D185" s="301"/>
      <c r="E185" s="301"/>
      <c r="F185" s="322" t="s">
        <v>1168</v>
      </c>
      <c r="G185" s="301"/>
      <c r="H185" s="301" t="s">
        <v>1244</v>
      </c>
      <c r="I185" s="301" t="s">
        <v>1242</v>
      </c>
      <c r="J185" s="301"/>
      <c r="K185" s="344"/>
    </row>
    <row r="186" ht="15" customHeight="1">
      <c r="B186" s="323"/>
      <c r="C186" s="301" t="s">
        <v>1245</v>
      </c>
      <c r="D186" s="301"/>
      <c r="E186" s="301"/>
      <c r="F186" s="322" t="s">
        <v>1168</v>
      </c>
      <c r="G186" s="301"/>
      <c r="H186" s="301" t="s">
        <v>1246</v>
      </c>
      <c r="I186" s="301" t="s">
        <v>1242</v>
      </c>
      <c r="J186" s="301"/>
      <c r="K186" s="344"/>
    </row>
    <row r="187" ht="15" customHeight="1">
      <c r="B187" s="323"/>
      <c r="C187" s="356" t="s">
        <v>1247</v>
      </c>
      <c r="D187" s="301"/>
      <c r="E187" s="301"/>
      <c r="F187" s="322" t="s">
        <v>1168</v>
      </c>
      <c r="G187" s="301"/>
      <c r="H187" s="301" t="s">
        <v>1248</v>
      </c>
      <c r="I187" s="301" t="s">
        <v>1249</v>
      </c>
      <c r="J187" s="357" t="s">
        <v>1250</v>
      </c>
      <c r="K187" s="344"/>
    </row>
    <row r="188" ht="15" customHeight="1">
      <c r="B188" s="323"/>
      <c r="C188" s="307" t="s">
        <v>40</v>
      </c>
      <c r="D188" s="301"/>
      <c r="E188" s="301"/>
      <c r="F188" s="322" t="s">
        <v>1162</v>
      </c>
      <c r="G188" s="301"/>
      <c r="H188" s="297" t="s">
        <v>1251</v>
      </c>
      <c r="I188" s="301" t="s">
        <v>1252</v>
      </c>
      <c r="J188" s="301"/>
      <c r="K188" s="344"/>
    </row>
    <row r="189" ht="15" customHeight="1">
      <c r="B189" s="323"/>
      <c r="C189" s="307" t="s">
        <v>1253</v>
      </c>
      <c r="D189" s="301"/>
      <c r="E189" s="301"/>
      <c r="F189" s="322" t="s">
        <v>1162</v>
      </c>
      <c r="G189" s="301"/>
      <c r="H189" s="301" t="s">
        <v>1254</v>
      </c>
      <c r="I189" s="301" t="s">
        <v>1196</v>
      </c>
      <c r="J189" s="301"/>
      <c r="K189" s="344"/>
    </row>
    <row r="190" ht="15" customHeight="1">
      <c r="B190" s="323"/>
      <c r="C190" s="307" t="s">
        <v>1255</v>
      </c>
      <c r="D190" s="301"/>
      <c r="E190" s="301"/>
      <c r="F190" s="322" t="s">
        <v>1162</v>
      </c>
      <c r="G190" s="301"/>
      <c r="H190" s="301" t="s">
        <v>1256</v>
      </c>
      <c r="I190" s="301" t="s">
        <v>1196</v>
      </c>
      <c r="J190" s="301"/>
      <c r="K190" s="344"/>
    </row>
    <row r="191" ht="15" customHeight="1">
      <c r="B191" s="323"/>
      <c r="C191" s="307" t="s">
        <v>1257</v>
      </c>
      <c r="D191" s="301"/>
      <c r="E191" s="301"/>
      <c r="F191" s="322" t="s">
        <v>1168</v>
      </c>
      <c r="G191" s="301"/>
      <c r="H191" s="301" t="s">
        <v>1258</v>
      </c>
      <c r="I191" s="301" t="s">
        <v>1196</v>
      </c>
      <c r="J191" s="301"/>
      <c r="K191" s="344"/>
    </row>
    <row r="192" ht="15" customHeight="1">
      <c r="B192" s="350"/>
      <c r="C192" s="358"/>
      <c r="D192" s="332"/>
      <c r="E192" s="332"/>
      <c r="F192" s="332"/>
      <c r="G192" s="332"/>
      <c r="H192" s="332"/>
      <c r="I192" s="332"/>
      <c r="J192" s="332"/>
      <c r="K192" s="351"/>
    </row>
    <row r="193" ht="18.75" customHeight="1">
      <c r="B193" s="297"/>
      <c r="C193" s="301"/>
      <c r="D193" s="301"/>
      <c r="E193" s="301"/>
      <c r="F193" s="322"/>
      <c r="G193" s="301"/>
      <c r="H193" s="301"/>
      <c r="I193" s="301"/>
      <c r="J193" s="301"/>
      <c r="K193" s="297"/>
    </row>
    <row r="194" ht="18.75" customHeight="1">
      <c r="B194" s="297"/>
      <c r="C194" s="301"/>
      <c r="D194" s="301"/>
      <c r="E194" s="301"/>
      <c r="F194" s="322"/>
      <c r="G194" s="301"/>
      <c r="H194" s="301"/>
      <c r="I194" s="301"/>
      <c r="J194" s="301"/>
      <c r="K194" s="297"/>
    </row>
    <row r="195" ht="18.75" customHeight="1">
      <c r="B195" s="308"/>
      <c r="C195" s="308"/>
      <c r="D195" s="308"/>
      <c r="E195" s="308"/>
      <c r="F195" s="308"/>
      <c r="G195" s="308"/>
      <c r="H195" s="308"/>
      <c r="I195" s="308"/>
      <c r="J195" s="308"/>
      <c r="K195" s="308"/>
    </row>
    <row r="196" ht="13.5">
      <c r="B196" s="287"/>
      <c r="C196" s="288"/>
      <c r="D196" s="288"/>
      <c r="E196" s="288"/>
      <c r="F196" s="288"/>
      <c r="G196" s="288"/>
      <c r="H196" s="288"/>
      <c r="I196" s="288"/>
      <c r="J196" s="288"/>
      <c r="K196" s="289"/>
    </row>
    <row r="197" ht="21">
      <c r="B197" s="290"/>
      <c r="C197" s="291" t="s">
        <v>1259</v>
      </c>
      <c r="D197" s="291"/>
      <c r="E197" s="291"/>
      <c r="F197" s="291"/>
      <c r="G197" s="291"/>
      <c r="H197" s="291"/>
      <c r="I197" s="291"/>
      <c r="J197" s="291"/>
      <c r="K197" s="292"/>
    </row>
    <row r="198" ht="25.5" customHeight="1">
      <c r="B198" s="290"/>
      <c r="C198" s="359" t="s">
        <v>1260</v>
      </c>
      <c r="D198" s="359"/>
      <c r="E198" s="359"/>
      <c r="F198" s="359" t="s">
        <v>1261</v>
      </c>
      <c r="G198" s="360"/>
      <c r="H198" s="359" t="s">
        <v>1262</v>
      </c>
      <c r="I198" s="359"/>
      <c r="J198" s="359"/>
      <c r="K198" s="292"/>
    </row>
    <row r="199" ht="5.25" customHeight="1">
      <c r="B199" s="323"/>
      <c r="C199" s="320"/>
      <c r="D199" s="320"/>
      <c r="E199" s="320"/>
      <c r="F199" s="320"/>
      <c r="G199" s="301"/>
      <c r="H199" s="320"/>
      <c r="I199" s="320"/>
      <c r="J199" s="320"/>
      <c r="K199" s="344"/>
    </row>
    <row r="200" ht="15" customHeight="1">
      <c r="B200" s="323"/>
      <c r="C200" s="301" t="s">
        <v>1252</v>
      </c>
      <c r="D200" s="301"/>
      <c r="E200" s="301"/>
      <c r="F200" s="322" t="s">
        <v>41</v>
      </c>
      <c r="G200" s="301"/>
      <c r="H200" s="301" t="s">
        <v>1263</v>
      </c>
      <c r="I200" s="301"/>
      <c r="J200" s="301"/>
      <c r="K200" s="344"/>
    </row>
    <row r="201" ht="15" customHeight="1">
      <c r="B201" s="323"/>
      <c r="C201" s="329"/>
      <c r="D201" s="301"/>
      <c r="E201" s="301"/>
      <c r="F201" s="322" t="s">
        <v>42</v>
      </c>
      <c r="G201" s="301"/>
      <c r="H201" s="301" t="s">
        <v>1264</v>
      </c>
      <c r="I201" s="301"/>
      <c r="J201" s="301"/>
      <c r="K201" s="344"/>
    </row>
    <row r="202" ht="15" customHeight="1">
      <c r="B202" s="323"/>
      <c r="C202" s="329"/>
      <c r="D202" s="301"/>
      <c r="E202" s="301"/>
      <c r="F202" s="322" t="s">
        <v>45</v>
      </c>
      <c r="G202" s="301"/>
      <c r="H202" s="301" t="s">
        <v>1265</v>
      </c>
      <c r="I202" s="301"/>
      <c r="J202" s="301"/>
      <c r="K202" s="344"/>
    </row>
    <row r="203" ht="15" customHeight="1">
      <c r="B203" s="323"/>
      <c r="C203" s="301"/>
      <c r="D203" s="301"/>
      <c r="E203" s="301"/>
      <c r="F203" s="322" t="s">
        <v>43</v>
      </c>
      <c r="G203" s="301"/>
      <c r="H203" s="301" t="s">
        <v>1266</v>
      </c>
      <c r="I203" s="301"/>
      <c r="J203" s="301"/>
      <c r="K203" s="344"/>
    </row>
    <row r="204" ht="15" customHeight="1">
      <c r="B204" s="323"/>
      <c r="C204" s="301"/>
      <c r="D204" s="301"/>
      <c r="E204" s="301"/>
      <c r="F204" s="322" t="s">
        <v>44</v>
      </c>
      <c r="G204" s="301"/>
      <c r="H204" s="301" t="s">
        <v>1267</v>
      </c>
      <c r="I204" s="301"/>
      <c r="J204" s="301"/>
      <c r="K204" s="344"/>
    </row>
    <row r="205" ht="15" customHeight="1">
      <c r="B205" s="323"/>
      <c r="C205" s="301"/>
      <c r="D205" s="301"/>
      <c r="E205" s="301"/>
      <c r="F205" s="322"/>
      <c r="G205" s="301"/>
      <c r="H205" s="301"/>
      <c r="I205" s="301"/>
      <c r="J205" s="301"/>
      <c r="K205" s="344"/>
    </row>
    <row r="206" ht="15" customHeight="1">
      <c r="B206" s="323"/>
      <c r="C206" s="301" t="s">
        <v>1208</v>
      </c>
      <c r="D206" s="301"/>
      <c r="E206" s="301"/>
      <c r="F206" s="322" t="s">
        <v>74</v>
      </c>
      <c r="G206" s="301"/>
      <c r="H206" s="301" t="s">
        <v>1268</v>
      </c>
      <c r="I206" s="301"/>
      <c r="J206" s="301"/>
      <c r="K206" s="344"/>
    </row>
    <row r="207" ht="15" customHeight="1">
      <c r="B207" s="323"/>
      <c r="C207" s="329"/>
      <c r="D207" s="301"/>
      <c r="E207" s="301"/>
      <c r="F207" s="322" t="s">
        <v>1105</v>
      </c>
      <c r="G207" s="301"/>
      <c r="H207" s="301" t="s">
        <v>1106</v>
      </c>
      <c r="I207" s="301"/>
      <c r="J207" s="301"/>
      <c r="K207" s="344"/>
    </row>
    <row r="208" ht="15" customHeight="1">
      <c r="B208" s="323"/>
      <c r="C208" s="301"/>
      <c r="D208" s="301"/>
      <c r="E208" s="301"/>
      <c r="F208" s="322" t="s">
        <v>1103</v>
      </c>
      <c r="G208" s="301"/>
      <c r="H208" s="301" t="s">
        <v>1269</v>
      </c>
      <c r="I208" s="301"/>
      <c r="J208" s="301"/>
      <c r="K208" s="344"/>
    </row>
    <row r="209" ht="15" customHeight="1">
      <c r="B209" s="361"/>
      <c r="C209" s="329"/>
      <c r="D209" s="329"/>
      <c r="E209" s="329"/>
      <c r="F209" s="322" t="s">
        <v>1107</v>
      </c>
      <c r="G209" s="307"/>
      <c r="H209" s="348" t="s">
        <v>1108</v>
      </c>
      <c r="I209" s="348"/>
      <c r="J209" s="348"/>
      <c r="K209" s="362"/>
    </row>
    <row r="210" ht="15" customHeight="1">
      <c r="B210" s="361"/>
      <c r="C210" s="329"/>
      <c r="D210" s="329"/>
      <c r="E210" s="329"/>
      <c r="F210" s="322" t="s">
        <v>1109</v>
      </c>
      <c r="G210" s="307"/>
      <c r="H210" s="348" t="s">
        <v>1270</v>
      </c>
      <c r="I210" s="348"/>
      <c r="J210" s="348"/>
      <c r="K210" s="362"/>
    </row>
    <row r="211" ht="15" customHeight="1">
      <c r="B211" s="361"/>
      <c r="C211" s="329"/>
      <c r="D211" s="329"/>
      <c r="E211" s="329"/>
      <c r="F211" s="363"/>
      <c r="G211" s="307"/>
      <c r="H211" s="364"/>
      <c r="I211" s="364"/>
      <c r="J211" s="364"/>
      <c r="K211" s="362"/>
    </row>
    <row r="212" ht="15" customHeight="1">
      <c r="B212" s="361"/>
      <c r="C212" s="301" t="s">
        <v>1232</v>
      </c>
      <c r="D212" s="329"/>
      <c r="E212" s="329"/>
      <c r="F212" s="322">
        <v>1</v>
      </c>
      <c r="G212" s="307"/>
      <c r="H212" s="348" t="s">
        <v>1271</v>
      </c>
      <c r="I212" s="348"/>
      <c r="J212" s="348"/>
      <c r="K212" s="362"/>
    </row>
    <row r="213" ht="15" customHeight="1">
      <c r="B213" s="361"/>
      <c r="C213" s="329"/>
      <c r="D213" s="329"/>
      <c r="E213" s="329"/>
      <c r="F213" s="322">
        <v>2</v>
      </c>
      <c r="G213" s="307"/>
      <c r="H213" s="348" t="s">
        <v>1272</v>
      </c>
      <c r="I213" s="348"/>
      <c r="J213" s="348"/>
      <c r="K213" s="362"/>
    </row>
    <row r="214" ht="15" customHeight="1">
      <c r="B214" s="361"/>
      <c r="C214" s="329"/>
      <c r="D214" s="329"/>
      <c r="E214" s="329"/>
      <c r="F214" s="322">
        <v>3</v>
      </c>
      <c r="G214" s="307"/>
      <c r="H214" s="348" t="s">
        <v>1273</v>
      </c>
      <c r="I214" s="348"/>
      <c r="J214" s="348"/>
      <c r="K214" s="362"/>
    </row>
    <row r="215" ht="15" customHeight="1">
      <c r="B215" s="361"/>
      <c r="C215" s="329"/>
      <c r="D215" s="329"/>
      <c r="E215" s="329"/>
      <c r="F215" s="322">
        <v>4</v>
      </c>
      <c r="G215" s="307"/>
      <c r="H215" s="348" t="s">
        <v>1274</v>
      </c>
      <c r="I215" s="348"/>
      <c r="J215" s="348"/>
      <c r="K215" s="362"/>
    </row>
    <row r="216" ht="12.75" customHeight="1">
      <c r="B216" s="365"/>
      <c r="C216" s="366"/>
      <c r="D216" s="366"/>
      <c r="E216" s="366"/>
      <c r="F216" s="366"/>
      <c r="G216" s="366"/>
      <c r="H216" s="366"/>
      <c r="I216" s="366"/>
      <c r="J216" s="366"/>
      <c r="K216" s="367"/>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mentour\gogo</dc:creator>
  <cp:lastModifiedBy>mentour\gogo</cp:lastModifiedBy>
  <dcterms:created xsi:type="dcterms:W3CDTF">2018-08-07T13:58:26Z</dcterms:created>
  <dcterms:modified xsi:type="dcterms:W3CDTF">2018-08-07T13:58:33Z</dcterms:modified>
</cp:coreProperties>
</file>